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060" tabRatio="797" activeTab="0"/>
  </bookViews>
  <sheets>
    <sheet name="2016 Distribution" sheetId="1" r:id="rId1"/>
    <sheet name="Stage6" sheetId="2" r:id="rId2"/>
    <sheet name="Stage5" sheetId="3" r:id="rId3"/>
    <sheet name="Stage4" sheetId="4" r:id="rId4"/>
    <sheet name="Stage3" sheetId="5" r:id="rId5"/>
    <sheet name="Stage2" sheetId="6" r:id="rId6"/>
    <sheet name="Stage1" sheetId="7" r:id="rId7"/>
    <sheet name="2016 DNS-DNF" sheetId="8" r:id="rId8"/>
  </sheets>
  <definedNames>
    <definedName name="_xlfn.NORM.DIST" hidden="1">#NAME?</definedName>
    <definedName name="_xlfn.PERCENTRANK.EXC" hidden="1">#NAME?</definedName>
    <definedName name="_xlfn.PERCENTRANK.INC" hidden="1">#NAME?</definedName>
  </definedNames>
  <calcPr fullCalcOnLoad="1"/>
</workbook>
</file>

<file path=xl/sharedStrings.xml><?xml version="1.0" encoding="utf-8"?>
<sst xmlns="http://schemas.openxmlformats.org/spreadsheetml/2006/main" count="2705" uniqueCount="680">
  <si>
    <t>LAST NAME</t>
  </si>
  <si>
    <t>FIRST NAME</t>
  </si>
  <si>
    <t>Starting Position</t>
  </si>
  <si>
    <t>Alonzo</t>
  </si>
  <si>
    <t>Baum</t>
  </si>
  <si>
    <t>Briggs</t>
  </si>
  <si>
    <t>Burns</t>
  </si>
  <si>
    <t>Cardwell</t>
  </si>
  <si>
    <t>Dzuik</t>
  </si>
  <si>
    <t>Fulton</t>
  </si>
  <si>
    <t>Graham</t>
  </si>
  <si>
    <t>Hensch</t>
  </si>
  <si>
    <t>Kee</t>
  </si>
  <si>
    <t>Lee</t>
  </si>
  <si>
    <t>Longoria</t>
  </si>
  <si>
    <t>Newton</t>
  </si>
  <si>
    <t>Rabe</t>
  </si>
  <si>
    <t>Repass</t>
  </si>
  <si>
    <t>Seale</t>
  </si>
  <si>
    <t>Spencer</t>
  </si>
  <si>
    <t>Tormey</t>
  </si>
  <si>
    <t>Barbaras</t>
  </si>
  <si>
    <t>Boggess</t>
  </si>
  <si>
    <t>Chris</t>
  </si>
  <si>
    <t>Burrola</t>
  </si>
  <si>
    <t>Davis</t>
  </si>
  <si>
    <t>Dodson</t>
  </si>
  <si>
    <t>Tom</t>
  </si>
  <si>
    <t>Elkins</t>
  </si>
  <si>
    <t>Lance</t>
  </si>
  <si>
    <t>Fragoso</t>
  </si>
  <si>
    <t>Gipson</t>
  </si>
  <si>
    <t>Colt</t>
  </si>
  <si>
    <t>Glenn</t>
  </si>
  <si>
    <t>Gully</t>
  </si>
  <si>
    <t>Hayes</t>
  </si>
  <si>
    <t>David</t>
  </si>
  <si>
    <t>Helm</t>
  </si>
  <si>
    <t>Markle</t>
  </si>
  <si>
    <t>Marquez</t>
  </si>
  <si>
    <t>Neumeier</t>
  </si>
  <si>
    <t>Parker</t>
  </si>
  <si>
    <t>Ready</t>
  </si>
  <si>
    <t>Spina</t>
  </si>
  <si>
    <t>Shooter----------------------------------------------------------------------------------------------</t>
  </si>
  <si>
    <t xml:space="preserve">Run---------------------------------------------------------------------------------------------------------------------------------------------------------------------------------------------------------------------------------------------------------- </t>
  </si>
  <si>
    <t>Stage I--------------------------------------------------------------------------------------------------------------------------------------------------------------------------------------------------------------</t>
  </si>
  <si>
    <t>Stage II---------------------------------------------------------------------------------------------------------------------------------------------------------------------------------------------------------------------------------</t>
  </si>
  <si>
    <t>Stage III-------------------------------------------------------------------------------------------------------------------------------------------------------------------------------------------------------------------</t>
  </si>
  <si>
    <t>Stage IV---------------------------------------------------------------------------------------------------------------------------------------------------------------------------------</t>
  </si>
  <si>
    <t>Stage V---------------------------------------------------------------------------------------------------------------------------------------------------------------------------------</t>
  </si>
  <si>
    <t>Stage VI---------------------------------------------------------------------------------------------------------------------------------------------------------------------------------</t>
  </si>
  <si>
    <t>Start Temp</t>
  </si>
  <si>
    <t>Elapsed</t>
  </si>
  <si>
    <t>Wait Adjusted</t>
  </si>
  <si>
    <t>MRT =</t>
  </si>
  <si>
    <t>% Performance Modifier</t>
  </si>
  <si>
    <t>Performance</t>
  </si>
  <si>
    <t>Heat Bounus</t>
  </si>
  <si>
    <t>Min/Mile</t>
  </si>
  <si>
    <t>Time Out</t>
  </si>
  <si>
    <t>Temp</t>
  </si>
  <si>
    <t>Time In</t>
  </si>
  <si>
    <t>Course Time</t>
  </si>
  <si>
    <t>Run Time</t>
  </si>
  <si>
    <t>Total Wait</t>
  </si>
  <si>
    <t>Run</t>
  </si>
  <si>
    <t>Adjusted Run</t>
  </si>
  <si>
    <t>Time</t>
  </si>
  <si>
    <t>Time Median</t>
  </si>
  <si>
    <t>Pace</t>
  </si>
  <si>
    <t>for</t>
  </si>
  <si>
    <t xml:space="preserve">Wait Time </t>
  </si>
  <si>
    <t>Place</t>
  </si>
  <si>
    <t>24HH:MM:SS</t>
  </si>
  <si>
    <t>HH:MM:SS</t>
  </si>
  <si>
    <t>Hours</t>
  </si>
  <si>
    <t>Minutes</t>
  </si>
  <si>
    <t>Seconds</t>
  </si>
  <si>
    <t>In Seconds</t>
  </si>
  <si>
    <t>Time In Sec</t>
  </si>
  <si>
    <t>HH:MM;SS</t>
  </si>
  <si>
    <t>Median</t>
  </si>
  <si>
    <t>In Sec</t>
  </si>
  <si>
    <t>Cocheran</t>
  </si>
  <si>
    <t>Elliot</t>
  </si>
  <si>
    <t>Fowler</t>
  </si>
  <si>
    <t>Edwards</t>
  </si>
  <si>
    <t>Patterson</t>
  </si>
  <si>
    <t>Rivas</t>
  </si>
  <si>
    <t>Performance Adjusted</t>
  </si>
  <si>
    <t>Performance Adjusted Run</t>
  </si>
  <si>
    <t xml:space="preserve">Wait Adjusted Run Time </t>
  </si>
  <si>
    <t>Totals------------------------------------------------------------------------------------------</t>
  </si>
  <si>
    <t>Top 25%</t>
  </si>
  <si>
    <t xml:space="preserve"> Mark</t>
  </si>
  <si>
    <t xml:space="preserve"> Richard</t>
  </si>
  <si>
    <t xml:space="preserve"> Nick</t>
  </si>
  <si>
    <t xml:space="preserve"> Matt</t>
  </si>
  <si>
    <t xml:space="preserve"> Travis</t>
  </si>
  <si>
    <t xml:space="preserve"> Brendan</t>
  </si>
  <si>
    <t xml:space="preserve"> Smokey</t>
  </si>
  <si>
    <t>Brim</t>
  </si>
  <si>
    <t xml:space="preserve"> Gary</t>
  </si>
  <si>
    <t xml:space="preserve"> John</t>
  </si>
  <si>
    <t xml:space="preserve"> Jim Tom</t>
  </si>
  <si>
    <t xml:space="preserve"> Al</t>
  </si>
  <si>
    <t xml:space="preserve"> Bruce</t>
  </si>
  <si>
    <t>Donaldson</t>
  </si>
  <si>
    <t xml:space="preserve"> Wesley</t>
  </si>
  <si>
    <t xml:space="preserve"> Pete</t>
  </si>
  <si>
    <t xml:space="preserve"> Frank</t>
  </si>
  <si>
    <t xml:space="preserve"> Aaron</t>
  </si>
  <si>
    <t xml:space="preserve"> Steve</t>
  </si>
  <si>
    <t xml:space="preserve"> Everett</t>
  </si>
  <si>
    <t>Gathright</t>
  </si>
  <si>
    <t xml:space="preserve"> Gordon</t>
  </si>
  <si>
    <t xml:space="preserve"> Randy</t>
  </si>
  <si>
    <t xml:space="preserve"> Lloyd</t>
  </si>
  <si>
    <t xml:space="preserve"> Morris</t>
  </si>
  <si>
    <t xml:space="preserve"> David</t>
  </si>
  <si>
    <t xml:space="preserve"> Jess</t>
  </si>
  <si>
    <t xml:space="preserve"> Daniel</t>
  </si>
  <si>
    <t xml:space="preserve"> Tyler</t>
  </si>
  <si>
    <t>Malone</t>
  </si>
  <si>
    <t xml:space="preserve"> Thomas</t>
  </si>
  <si>
    <t>Martin</t>
  </si>
  <si>
    <t xml:space="preserve"> Alan</t>
  </si>
  <si>
    <t>Martinez</t>
  </si>
  <si>
    <t>Mrak</t>
  </si>
  <si>
    <t xml:space="preserve"> Tommy</t>
  </si>
  <si>
    <t xml:space="preserve"> Patrick</t>
  </si>
  <si>
    <t>Pena</t>
  </si>
  <si>
    <t xml:space="preserve"> Karl</t>
  </si>
  <si>
    <t>Ramirez</t>
  </si>
  <si>
    <t xml:space="preserve"> Alberto</t>
  </si>
  <si>
    <t xml:space="preserve"> Kevin</t>
  </si>
  <si>
    <t>Sartor</t>
  </si>
  <si>
    <t xml:space="preserve"> Jerry</t>
  </si>
  <si>
    <t>Smith</t>
  </si>
  <si>
    <t xml:space="preserve"> Kent</t>
  </si>
  <si>
    <t>Tondre</t>
  </si>
  <si>
    <t xml:space="preserve"> Jeff</t>
  </si>
  <si>
    <t>Tucker</t>
  </si>
  <si>
    <t xml:space="preserve"> Tyson</t>
  </si>
  <si>
    <t>Wheeler</t>
  </si>
  <si>
    <t>Zepeda</t>
  </si>
  <si>
    <t>Jahn</t>
  </si>
  <si>
    <t>Blackwell</t>
  </si>
  <si>
    <t>Bailey</t>
  </si>
  <si>
    <t>Campbell</t>
  </si>
  <si>
    <t>x</t>
  </si>
  <si>
    <t>Top .25</t>
  </si>
  <si>
    <t/>
  </si>
  <si>
    <t>New Points</t>
  </si>
  <si>
    <t>Minumum Race Time</t>
  </si>
  <si>
    <t>Maximum Race Time</t>
  </si>
  <si>
    <t>Avg. Race Points</t>
  </si>
  <si>
    <t>Normal Distribution</t>
  </si>
  <si>
    <t>Old Points</t>
  </si>
  <si>
    <t xml:space="preserve"> Bob</t>
  </si>
  <si>
    <t xml:space="preserve"> Charlie</t>
  </si>
  <si>
    <t xml:space="preserve"> Michael</t>
  </si>
  <si>
    <t>Bottoms</t>
  </si>
  <si>
    <t xml:space="preserve"> Ruby</t>
  </si>
  <si>
    <t xml:space="preserve"> Trini</t>
  </si>
  <si>
    <t xml:space="preserve"> Tom</t>
  </si>
  <si>
    <t>Carver</t>
  </si>
  <si>
    <t xml:space="preserve"> Chad</t>
  </si>
  <si>
    <t>Clark</t>
  </si>
  <si>
    <t xml:space="preserve"> Justin</t>
  </si>
  <si>
    <t>Cockrell</t>
  </si>
  <si>
    <t>Dieshler</t>
  </si>
  <si>
    <t xml:space="preserve"> Frankie</t>
  </si>
  <si>
    <t xml:space="preserve"> Johathan</t>
  </si>
  <si>
    <t>Ellis</t>
  </si>
  <si>
    <t xml:space="preserve"> Dane</t>
  </si>
  <si>
    <t>Emery</t>
  </si>
  <si>
    <t xml:space="preserve"> Cody</t>
  </si>
  <si>
    <t>Flanigan</t>
  </si>
  <si>
    <t xml:space="preserve"> Eve</t>
  </si>
  <si>
    <t xml:space="preserve"> Read</t>
  </si>
  <si>
    <t>Gangnath</t>
  </si>
  <si>
    <t xml:space="preserve"> Lindsay</t>
  </si>
  <si>
    <t xml:space="preserve"> Rodger</t>
  </si>
  <si>
    <t>Graffigna</t>
  </si>
  <si>
    <t xml:space="preserve"> Gregory</t>
  </si>
  <si>
    <t>Grest</t>
  </si>
  <si>
    <t xml:space="preserve"> Kyle</t>
  </si>
  <si>
    <t>Grimes</t>
  </si>
  <si>
    <t xml:space="preserve"> Gabe</t>
  </si>
  <si>
    <t>Hannah</t>
  </si>
  <si>
    <t xml:space="preserve"> Andrea</t>
  </si>
  <si>
    <t xml:space="preserve"> Phil</t>
  </si>
  <si>
    <t>Hensh</t>
  </si>
  <si>
    <t xml:space="preserve"> Dan</t>
  </si>
  <si>
    <t>Hilman</t>
  </si>
  <si>
    <t xml:space="preserve"> Joshua</t>
  </si>
  <si>
    <t>Hoog</t>
  </si>
  <si>
    <t xml:space="preserve"> Chris*</t>
  </si>
  <si>
    <t>Hughes</t>
  </si>
  <si>
    <t>Kautz</t>
  </si>
  <si>
    <t xml:space="preserve"> Chuck</t>
  </si>
  <si>
    <t>Kelly</t>
  </si>
  <si>
    <t xml:space="preserve"> Galan</t>
  </si>
  <si>
    <t>Kochelek</t>
  </si>
  <si>
    <t xml:space="preserve"> Evan</t>
  </si>
  <si>
    <t>Lane</t>
  </si>
  <si>
    <t xml:space="preserve"> Jed</t>
  </si>
  <si>
    <t xml:space="preserve"> Katie</t>
  </si>
  <si>
    <t xml:space="preserve"> Larry</t>
  </si>
  <si>
    <t>Luffy</t>
  </si>
  <si>
    <t xml:space="preserve"> Brian</t>
  </si>
  <si>
    <t xml:space="preserve"> Rachel</t>
  </si>
  <si>
    <t xml:space="preserve"> Nick*</t>
  </si>
  <si>
    <t>Nelson</t>
  </si>
  <si>
    <t xml:space="preserve"> Terry</t>
  </si>
  <si>
    <t>Osterhof</t>
  </si>
  <si>
    <t xml:space="preserve"> Drew</t>
  </si>
  <si>
    <t xml:space="preserve"> JD</t>
  </si>
  <si>
    <t>Probandt</t>
  </si>
  <si>
    <t xml:space="preserve"> Eric</t>
  </si>
  <si>
    <t xml:space="preserve"> Victor</t>
  </si>
  <si>
    <t xml:space="preserve"> John </t>
  </si>
  <si>
    <t xml:space="preserve"> Arnulfo</t>
  </si>
  <si>
    <t xml:space="preserve"> Justin </t>
  </si>
  <si>
    <t>Roche</t>
  </si>
  <si>
    <t xml:space="preserve"> James</t>
  </si>
  <si>
    <t xml:space="preserve"> Jason*</t>
  </si>
  <si>
    <t xml:space="preserve"> Camron</t>
  </si>
  <si>
    <t>Sollee</t>
  </si>
  <si>
    <t>Stovell</t>
  </si>
  <si>
    <t>Syslo</t>
  </si>
  <si>
    <t>Thornton</t>
  </si>
  <si>
    <t xml:space="preserve"> Chris</t>
  </si>
  <si>
    <t>Meagan</t>
  </si>
  <si>
    <t>Turner</t>
  </si>
  <si>
    <t xml:space="preserve"> Heath</t>
  </si>
  <si>
    <t>Voss</t>
  </si>
  <si>
    <t xml:space="preserve"> John*</t>
  </si>
  <si>
    <t>Walcik</t>
  </si>
  <si>
    <t xml:space="preserve"> Jacob</t>
  </si>
  <si>
    <t>Warhmund</t>
  </si>
  <si>
    <t>Watson</t>
  </si>
  <si>
    <t xml:space="preserve"> Ron</t>
  </si>
  <si>
    <t xml:space="preserve"> Kirk</t>
  </si>
  <si>
    <t>Young</t>
  </si>
  <si>
    <t xml:space="preserve"> Dagan</t>
  </si>
  <si>
    <t>Poker</t>
  </si>
  <si>
    <t>DNF</t>
  </si>
  <si>
    <t>Present</t>
  </si>
  <si>
    <t>Hernandez</t>
  </si>
  <si>
    <t>Abbot</t>
  </si>
  <si>
    <t>Seth</t>
  </si>
  <si>
    <t>Jahn Jr</t>
  </si>
  <si>
    <t>Dave</t>
  </si>
  <si>
    <t>dnf</t>
  </si>
  <si>
    <t>2016 RnG - Stage 6</t>
  </si>
  <si>
    <t>Stage Results - Combined</t>
  </si>
  <si>
    <t>Name</t>
  </si>
  <si>
    <t>No.</t>
  </si>
  <si>
    <t>Class</t>
  </si>
  <si>
    <t>Division</t>
  </si>
  <si>
    <t>Points</t>
  </si>
  <si>
    <t>Pen</t>
  </si>
  <si>
    <t>Hit Factor</t>
  </si>
  <si>
    <t>Stage Pts</t>
  </si>
  <si>
    <t>Stage %</t>
  </si>
  <si>
    <t>Ramirez, Alberto</t>
  </si>
  <si>
    <t>null</t>
  </si>
  <si>
    <t>100.00 %</t>
  </si>
  <si>
    <t>Tondre, Chris</t>
  </si>
  <si>
    <t>95.92 %</t>
  </si>
  <si>
    <t>Gipson, Gordon</t>
  </si>
  <si>
    <t>77.94 %</t>
  </si>
  <si>
    <t>Blackwell, Charlie</t>
  </si>
  <si>
    <t>73.35 %</t>
  </si>
  <si>
    <t>Cardwell, JimTom</t>
  </si>
  <si>
    <t>65.63 %</t>
  </si>
  <si>
    <t>Grest, Kyle</t>
  </si>
  <si>
    <t>Kee, Tyler</t>
  </si>
  <si>
    <t>Nelson, Terry</t>
  </si>
  <si>
    <t>Sartor, Jason</t>
  </si>
  <si>
    <t>62.35 %</t>
  </si>
  <si>
    <t>Flanigan, Eve</t>
  </si>
  <si>
    <t>56.68 %</t>
  </si>
  <si>
    <t>Newton, Tommy</t>
  </si>
  <si>
    <t>54.21 %</t>
  </si>
  <si>
    <t>Spencer, Kent</t>
  </si>
  <si>
    <t>Repass, John</t>
  </si>
  <si>
    <t>51.96 %</t>
  </si>
  <si>
    <t>Voss, John</t>
  </si>
  <si>
    <t>Marquez, Aaron</t>
  </si>
  <si>
    <t>49.88 %</t>
  </si>
  <si>
    <t>Hernandez, Chris</t>
  </si>
  <si>
    <t>U</t>
  </si>
  <si>
    <t>LTD</t>
  </si>
  <si>
    <t>Parker, Patrick</t>
  </si>
  <si>
    <t>46.18 %</t>
  </si>
  <si>
    <t>Mrak, Nick</t>
  </si>
  <si>
    <t>44.53 %</t>
  </si>
  <si>
    <t>Seale, Camron</t>
  </si>
  <si>
    <t>43.00 %</t>
  </si>
  <si>
    <t>Tucker, David</t>
  </si>
  <si>
    <t>Seale, Jerry</t>
  </si>
  <si>
    <t>41.57 %</t>
  </si>
  <si>
    <t>Briggs, Smokey</t>
  </si>
  <si>
    <t>40.22 %</t>
  </si>
  <si>
    <t>Gully, Lloyd</t>
  </si>
  <si>
    <t>Hensh, Dan</t>
  </si>
  <si>
    <t>Longoria, Larry</t>
  </si>
  <si>
    <t>Pena, Karl</t>
  </si>
  <si>
    <t>Clark, Jeff</t>
  </si>
  <si>
    <t>36.68 %</t>
  </si>
  <si>
    <t>Ellis, Dane</t>
  </si>
  <si>
    <t>Walcik, Jacob</t>
  </si>
  <si>
    <t>Burns, Gary</t>
  </si>
  <si>
    <t>35.63 %</t>
  </si>
  <si>
    <t>Fulton, Everett</t>
  </si>
  <si>
    <t>Cocheran, Justin</t>
  </si>
  <si>
    <t>32.82 %</t>
  </si>
  <si>
    <t>Lane, Jed</t>
  </si>
  <si>
    <t>31.97 %</t>
  </si>
  <si>
    <t>Alonzo, Mark</t>
  </si>
  <si>
    <t>30.41 %</t>
  </si>
  <si>
    <t>Spina, David</t>
  </si>
  <si>
    <t>Hughes, Travis</t>
  </si>
  <si>
    <t>29.00 %</t>
  </si>
  <si>
    <t>Tucker, Matt</t>
  </si>
  <si>
    <t>Donaldson, Wesley</t>
  </si>
  <si>
    <t>28.34 %</t>
  </si>
  <si>
    <t>Malone, Rachel</t>
  </si>
  <si>
    <t>27.11 %</t>
  </si>
  <si>
    <t>Smith, Colt</t>
  </si>
  <si>
    <t>Hilman, Joshua</t>
  </si>
  <si>
    <t>26.53 %</t>
  </si>
  <si>
    <t>Warhmund, Tyson</t>
  </si>
  <si>
    <t>Hayes, David</t>
  </si>
  <si>
    <t>25.98 %</t>
  </si>
  <si>
    <t>Martinez, Mark</t>
  </si>
  <si>
    <t>Brim, Nick</t>
  </si>
  <si>
    <t>25.45 %</t>
  </si>
  <si>
    <t>Wheeler, Kirk</t>
  </si>
  <si>
    <t>Carver, Chad</t>
  </si>
  <si>
    <t>23.98 %</t>
  </si>
  <si>
    <t>Hannah, David</t>
  </si>
  <si>
    <t>Elkins, Johathan</t>
  </si>
  <si>
    <t>23.09 %</t>
  </si>
  <si>
    <t>Roche, James</t>
  </si>
  <si>
    <t>22.67 %</t>
  </si>
  <si>
    <t>Luffy, Brian</t>
  </si>
  <si>
    <t>21.50 %</t>
  </si>
  <si>
    <t>Davis, Bruce</t>
  </si>
  <si>
    <t>20.44 %</t>
  </si>
  <si>
    <t>Neumeier, Thomas</t>
  </si>
  <si>
    <t>Syslo, Alan</t>
  </si>
  <si>
    <t>20.11 %</t>
  </si>
  <si>
    <t>Barbaras, Richard</t>
  </si>
  <si>
    <t>19.79 %</t>
  </si>
  <si>
    <t>Stovell, Chad</t>
  </si>
  <si>
    <t>19.49 %</t>
  </si>
  <si>
    <t>Briggs, Ruby</t>
  </si>
  <si>
    <t>18.61 %</t>
  </si>
  <si>
    <t>Jahn, David</t>
  </si>
  <si>
    <t>17.08 %</t>
  </si>
  <si>
    <t>Elliott, Lance</t>
  </si>
  <si>
    <t>16.63 %</t>
  </si>
  <si>
    <t>Dodson, Tom</t>
  </si>
  <si>
    <t>16.41 %</t>
  </si>
  <si>
    <t>Thornton, Tom</t>
  </si>
  <si>
    <t>16.19 %</t>
  </si>
  <si>
    <t>Gully, Morris</t>
  </si>
  <si>
    <t>15.59 %</t>
  </si>
  <si>
    <t>Ready, Kevin</t>
  </si>
  <si>
    <t>15.40 %</t>
  </si>
  <si>
    <t>Cockrell, Al</t>
  </si>
  <si>
    <t>14.67 %</t>
  </si>
  <si>
    <t>Gangnath, Chad</t>
  </si>
  <si>
    <t>Campbell, Tom</t>
  </si>
  <si>
    <t>13.85 %</t>
  </si>
  <si>
    <t>Tondre, Meagan</t>
  </si>
  <si>
    <t>13.26 %</t>
  </si>
  <si>
    <t>Gathright, Lindsay</t>
  </si>
  <si>
    <t>12.86 %</t>
  </si>
  <si>
    <t>Helm, Andrea</t>
  </si>
  <si>
    <t>Fowler, Read</t>
  </si>
  <si>
    <t>12.72 %</t>
  </si>
  <si>
    <t>Glenn, Rodger</t>
  </si>
  <si>
    <t>11.99 %</t>
  </si>
  <si>
    <t>Burrola, Trini</t>
  </si>
  <si>
    <t>11.44 %</t>
  </si>
  <si>
    <t>Dzuik, Pete</t>
  </si>
  <si>
    <t>10.84 %</t>
  </si>
  <si>
    <t>Abbott, Seth</t>
  </si>
  <si>
    <t>0.00 %</t>
  </si>
  <si>
    <t>Bailey, Bob</t>
  </si>
  <si>
    <t>Briggs, Brendan</t>
  </si>
  <si>
    <t>Graffigna, Gregory</t>
  </si>
  <si>
    <t>Graham, Randy</t>
  </si>
  <si>
    <t>Gully, Gabe</t>
  </si>
  <si>
    <t>Hayes, Jess</t>
  </si>
  <si>
    <t>Hensch, Phil</t>
  </si>
  <si>
    <t>Jahnjr, David</t>
  </si>
  <si>
    <t>Lee, Katie</t>
  </si>
  <si>
    <t>Lee, Michael</t>
  </si>
  <si>
    <t>Martin, Alan</t>
  </si>
  <si>
    <t>Patterson, JD</t>
  </si>
  <si>
    <t>Rivas, Justin</t>
  </si>
  <si>
    <t>Sollee, Michael</t>
  </si>
  <si>
    <t>Tormey, Jeff</t>
  </si>
  <si>
    <t>Watson, Ron</t>
  </si>
  <si>
    <t>Young, Dagan</t>
  </si>
  <si>
    <t>Anderson, Jordan</t>
  </si>
  <si>
    <t>Baum, Matt</t>
  </si>
  <si>
    <t>Boggess, Michael</t>
  </si>
  <si>
    <t>Bottoms, Nick</t>
  </si>
  <si>
    <t>Dieshler, Frankie</t>
  </si>
  <si>
    <t>Edwards, Frank</t>
  </si>
  <si>
    <t>Emery, Cody</t>
  </si>
  <si>
    <t>Fragoso, Steve</t>
  </si>
  <si>
    <t>Grimes, Bob</t>
  </si>
  <si>
    <t>Grosenheider, Gary</t>
  </si>
  <si>
    <t>Hoog, Chris</t>
  </si>
  <si>
    <t>Kautz, Chuck</t>
  </si>
  <si>
    <t>Kelly, Galan</t>
  </si>
  <si>
    <t>Kleist, Danielle</t>
  </si>
  <si>
    <t>Kochelek, Evan</t>
  </si>
  <si>
    <t>Markle, Elizabeth</t>
  </si>
  <si>
    <t>Markle, John</t>
  </si>
  <si>
    <t>Osterhof, Drew</t>
  </si>
  <si>
    <t>Probandt, Eric</t>
  </si>
  <si>
    <t>Probandt, Victor</t>
  </si>
  <si>
    <t>Rabe, Steve</t>
  </si>
  <si>
    <t>Rivas, Arnulfo</t>
  </si>
  <si>
    <t>Turner, Heath</t>
  </si>
  <si>
    <t>Zaitz, Parker</t>
  </si>
  <si>
    <t>Zepeda, Daniel</t>
  </si>
  <si>
    <t>Generated by Practiscore for Android (1.2.30 samsung espressowifiue)</t>
  </si>
  <si>
    <t>2016 RnG - Stage 5</t>
  </si>
  <si>
    <t>91.67 %</t>
  </si>
  <si>
    <t>84.61 %</t>
  </si>
  <si>
    <t>78.57 %</t>
  </si>
  <si>
    <t>73.33 %</t>
  </si>
  <si>
    <t>68.75 %</t>
  </si>
  <si>
    <t>64.71 %</t>
  </si>
  <si>
    <t>61.11 %</t>
  </si>
  <si>
    <t>57.89 %</t>
  </si>
  <si>
    <t>55.00 %</t>
  </si>
  <si>
    <t>52.38 %</t>
  </si>
  <si>
    <t>50.00 %</t>
  </si>
  <si>
    <t>45.83 %</t>
  </si>
  <si>
    <t>44.00 %</t>
  </si>
  <si>
    <t>42.31 %</t>
  </si>
  <si>
    <t>40.74 %</t>
  </si>
  <si>
    <t>39.28 %</t>
  </si>
  <si>
    <t>37.93 %</t>
  </si>
  <si>
    <t>36.67 %</t>
  </si>
  <si>
    <t>35.48 %</t>
  </si>
  <si>
    <t>34.37 %</t>
  </si>
  <si>
    <t>33.33 %</t>
  </si>
  <si>
    <t>31.43 %</t>
  </si>
  <si>
    <t>30.55 %</t>
  </si>
  <si>
    <t>29.73 %</t>
  </si>
  <si>
    <t>28.95 %</t>
  </si>
  <si>
    <t>27.50 %</t>
  </si>
  <si>
    <t>26.83 %</t>
  </si>
  <si>
    <t>25.58 %</t>
  </si>
  <si>
    <t>23.40 %</t>
  </si>
  <si>
    <t>22.92 %</t>
  </si>
  <si>
    <t>20.75 %</t>
  </si>
  <si>
    <t>20.37 %</t>
  </si>
  <si>
    <t>20.00 %</t>
  </si>
  <si>
    <t>19.64 %</t>
  </si>
  <si>
    <t>19.30 %</t>
  </si>
  <si>
    <t>18.33 %</t>
  </si>
  <si>
    <t>18.03 %</t>
  </si>
  <si>
    <t>17.46 %</t>
  </si>
  <si>
    <t>16.42 %</t>
  </si>
  <si>
    <t>15.72 %</t>
  </si>
  <si>
    <t>15.49 %</t>
  </si>
  <si>
    <t>13.92 %</t>
  </si>
  <si>
    <t>13.75 %</t>
  </si>
  <si>
    <t>12.36 %</t>
  </si>
  <si>
    <t>12.22 %</t>
  </si>
  <si>
    <t>10.58 %</t>
  </si>
  <si>
    <t>2016 RnG - Stage 4</t>
  </si>
  <si>
    <t>94.60 %</t>
  </si>
  <si>
    <t>92.11 %</t>
  </si>
  <si>
    <t>79.55 %</t>
  </si>
  <si>
    <t>72.92 %</t>
  </si>
  <si>
    <t>71.43 %</t>
  </si>
  <si>
    <t>70.00 %</t>
  </si>
  <si>
    <t>68.63 %</t>
  </si>
  <si>
    <t>67.31 %</t>
  </si>
  <si>
    <t>64.82 %</t>
  </si>
  <si>
    <t>62.50 %</t>
  </si>
  <si>
    <t>61.40 %</t>
  </si>
  <si>
    <t>59.33 %</t>
  </si>
  <si>
    <t>58.34 %</t>
  </si>
  <si>
    <t>57.38 %</t>
  </si>
  <si>
    <t>53.84 %</t>
  </si>
  <si>
    <t>53.03 %</t>
  </si>
  <si>
    <t>51.48 %</t>
  </si>
  <si>
    <t>50.73 %</t>
  </si>
  <si>
    <t>50.01 %</t>
  </si>
  <si>
    <t>49.29 %</t>
  </si>
  <si>
    <t>48.62 %</t>
  </si>
  <si>
    <t>47.95 %</t>
  </si>
  <si>
    <t>46.67 %</t>
  </si>
  <si>
    <t>46.05 %</t>
  </si>
  <si>
    <t>45.46 %</t>
  </si>
  <si>
    <t>44.87 %</t>
  </si>
  <si>
    <t>44.30 %</t>
  </si>
  <si>
    <t>43.75 %</t>
  </si>
  <si>
    <t>42.69 %</t>
  </si>
  <si>
    <t>42.17 %</t>
  </si>
  <si>
    <t>39.33 %</t>
  </si>
  <si>
    <t>38.47 %</t>
  </si>
  <si>
    <t>38.05 %</t>
  </si>
  <si>
    <t>37.23 %</t>
  </si>
  <si>
    <t>36.85 %</t>
  </si>
  <si>
    <t>36.09 %</t>
  </si>
  <si>
    <t>35.71 %</t>
  </si>
  <si>
    <t>35.35 %</t>
  </si>
  <si>
    <t>33.99 %</t>
  </si>
  <si>
    <t>32.41 %</t>
  </si>
  <si>
    <t>32.11 %</t>
  </si>
  <si>
    <t>31.54 %</t>
  </si>
  <si>
    <t>30.71 %</t>
  </si>
  <si>
    <t>29.91 %</t>
  </si>
  <si>
    <t>29.41 %</t>
  </si>
  <si>
    <t>2016 RnG - Stage 3</t>
  </si>
  <si>
    <t>94.12 %</t>
  </si>
  <si>
    <t>72.73 %</t>
  </si>
  <si>
    <t>66.67 %</t>
  </si>
  <si>
    <t>64.00 %</t>
  </si>
  <si>
    <t>59.26 %</t>
  </si>
  <si>
    <t>53.33 %</t>
  </si>
  <si>
    <t>48.49 %</t>
  </si>
  <si>
    <t>47.06 %</t>
  </si>
  <si>
    <t>45.71 %</t>
  </si>
  <si>
    <t>43.24 %</t>
  </si>
  <si>
    <t>42.11 %</t>
  </si>
  <si>
    <t>41.02 %</t>
  </si>
  <si>
    <t>40.00 %</t>
  </si>
  <si>
    <t>39.02 %</t>
  </si>
  <si>
    <t>38.10 %</t>
  </si>
  <si>
    <t>36.36 %</t>
  </si>
  <si>
    <t>35.56 %</t>
  </si>
  <si>
    <t>34.04 %</t>
  </si>
  <si>
    <t>32.65 %</t>
  </si>
  <si>
    <t>32.00 %</t>
  </si>
  <si>
    <t>31.37 %</t>
  </si>
  <si>
    <t>30.77 %</t>
  </si>
  <si>
    <t>29.63 %</t>
  </si>
  <si>
    <t>29.09 %</t>
  </si>
  <si>
    <t>28.57 %</t>
  </si>
  <si>
    <t>27.58 %</t>
  </si>
  <si>
    <t>27.12 %</t>
  </si>
  <si>
    <t>26.67 %</t>
  </si>
  <si>
    <t>26.23 %</t>
  </si>
  <si>
    <t>25.81 %</t>
  </si>
  <si>
    <t>25.00 %</t>
  </si>
  <si>
    <t>24.61 %</t>
  </si>
  <si>
    <t>22.53 %</t>
  </si>
  <si>
    <t>21.92 %</t>
  </si>
  <si>
    <t>21.62 %</t>
  </si>
  <si>
    <t>21.33 %</t>
  </si>
  <si>
    <t>21.05 %</t>
  </si>
  <si>
    <t>20.51 %</t>
  </si>
  <si>
    <t>19.75 %</t>
  </si>
  <si>
    <t>19.05 %</t>
  </si>
  <si>
    <t>18.60 %</t>
  </si>
  <si>
    <t>18.18 %</t>
  </si>
  <si>
    <t>17.39 %</t>
  </si>
  <si>
    <t>16.50 %</t>
  </si>
  <si>
    <t>15.84 %</t>
  </si>
  <si>
    <t>15.54 %</t>
  </si>
  <si>
    <t>14.95 %</t>
  </si>
  <si>
    <t>14.42 %</t>
  </si>
  <si>
    <t>14.29 %</t>
  </si>
  <si>
    <t>2016 RnG - Stage 2</t>
  </si>
  <si>
    <t>31.92 %</t>
  </si>
  <si>
    <t>31.25 %</t>
  </si>
  <si>
    <t>30.61 %</t>
  </si>
  <si>
    <t>28.30 %</t>
  </si>
  <si>
    <t>27.78 %</t>
  </si>
  <si>
    <t>27.28 %</t>
  </si>
  <si>
    <t>26.78 %</t>
  </si>
  <si>
    <t>26.32 %</t>
  </si>
  <si>
    <t>25.42 %</t>
  </si>
  <si>
    <t>24.20 %</t>
  </si>
  <si>
    <t>23.81 %</t>
  </si>
  <si>
    <t>23.44 %</t>
  </si>
  <si>
    <t>23.08 %</t>
  </si>
  <si>
    <t>22.72 %</t>
  </si>
  <si>
    <t>22.06 %</t>
  </si>
  <si>
    <t>21.74 %</t>
  </si>
  <si>
    <t>21.43 %</t>
  </si>
  <si>
    <t>21.12 %</t>
  </si>
  <si>
    <t>20.27 %</t>
  </si>
  <si>
    <t>18.98 %</t>
  </si>
  <si>
    <t>18.75 %</t>
  </si>
  <si>
    <t>18.52 %</t>
  </si>
  <si>
    <t>18.30 %</t>
  </si>
  <si>
    <t>18.07 %</t>
  </si>
  <si>
    <t>17.86 %</t>
  </si>
  <si>
    <t>17.64 %</t>
  </si>
  <si>
    <t>17.44 %</t>
  </si>
  <si>
    <t>17.24 %</t>
  </si>
  <si>
    <t>17.04 %</t>
  </si>
  <si>
    <t>16.86 %</t>
  </si>
  <si>
    <t>16.66 %</t>
  </si>
  <si>
    <t>16.48 %</t>
  </si>
  <si>
    <t>16.13 %</t>
  </si>
  <si>
    <t>15.96 %</t>
  </si>
  <si>
    <t>15.62 %</t>
  </si>
  <si>
    <t>15.30 %</t>
  </si>
  <si>
    <t>15.15 %</t>
  </si>
  <si>
    <t>14.70 %</t>
  </si>
  <si>
    <t>14.56 %</t>
  </si>
  <si>
    <t>14.28 %</t>
  </si>
  <si>
    <t>14.15 %</t>
  </si>
  <si>
    <t>13.89 %</t>
  </si>
  <si>
    <t>13.76 %</t>
  </si>
  <si>
    <t>13.64 %</t>
  </si>
  <si>
    <t>13.52 %</t>
  </si>
  <si>
    <t>13.28 %</t>
  </si>
  <si>
    <t>12.82 %</t>
  </si>
  <si>
    <t>12.71 %</t>
  </si>
  <si>
    <t>12.50 %</t>
  </si>
  <si>
    <t>2016 RnG - Stage 1</t>
  </si>
  <si>
    <t>94.44 %</t>
  </si>
  <si>
    <t>91.89 %</t>
  </si>
  <si>
    <t>89.47 %</t>
  </si>
  <si>
    <t>85.00 %</t>
  </si>
  <si>
    <t>82.92 %</t>
  </si>
  <si>
    <t>80.95 %</t>
  </si>
  <si>
    <t>79.07 %</t>
  </si>
  <si>
    <t>77.27 %</t>
  </si>
  <si>
    <t>75.56 %</t>
  </si>
  <si>
    <t>73.91 %</t>
  </si>
  <si>
    <t>72.34 %</t>
  </si>
  <si>
    <t>70.83 %</t>
  </si>
  <si>
    <t>69.38 %</t>
  </si>
  <si>
    <t>68.00 %</t>
  </si>
  <si>
    <t>65.38 %</t>
  </si>
  <si>
    <t>64.14 %</t>
  </si>
  <si>
    <t>62.96 %</t>
  </si>
  <si>
    <t>61.82 %</t>
  </si>
  <si>
    <t>59.64 %</t>
  </si>
  <si>
    <t>58.61 %</t>
  </si>
  <si>
    <t>57.63 %</t>
  </si>
  <si>
    <t>56.66 %</t>
  </si>
  <si>
    <t>55.73 %</t>
  </si>
  <si>
    <t>54.84 %</t>
  </si>
  <si>
    <t>53.97 %</t>
  </si>
  <si>
    <t>53.13 %</t>
  </si>
  <si>
    <t>52.30 %</t>
  </si>
  <si>
    <t>51.51 %</t>
  </si>
  <si>
    <t>47.88 %</t>
  </si>
  <si>
    <t>47.22 %</t>
  </si>
  <si>
    <t>44.73 %</t>
  </si>
  <si>
    <t>44.15 %</t>
  </si>
  <si>
    <t>43.59 %</t>
  </si>
  <si>
    <t>43.03 %</t>
  </si>
  <si>
    <t>42.50 %</t>
  </si>
  <si>
    <t>39.53 %</t>
  </si>
  <si>
    <t>39.08 %</t>
  </si>
  <si>
    <t>37.77 %</t>
  </si>
  <si>
    <t>37.36 %</t>
  </si>
  <si>
    <t>36.96 %</t>
  </si>
  <si>
    <t>36.56 %</t>
  </si>
  <si>
    <t>36.16 %</t>
  </si>
  <si>
    <t>35.79 %</t>
  </si>
  <si>
    <t>35.41 %</t>
  </si>
  <si>
    <t>34.69 %</t>
  </si>
  <si>
    <t>34.00 %</t>
  </si>
  <si>
    <t>33.66 %</t>
  </si>
  <si>
    <t>29.57 %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</si>
</sst>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;@"/>
    <numFmt numFmtId="165" formatCode="hh:mm"/>
    <numFmt numFmtId="166" formatCode="[h]:mm:ss;@"/>
    <numFmt numFmtId="167" formatCode="hh:mm:ss"/>
    <numFmt numFmtId="168" formatCode="0.0"/>
    <numFmt numFmtId="169" formatCode="[$-409]h:mm:ss\ AM/PM"/>
    <numFmt numFmtId="170" formatCode="h:mm:ss;@"/>
    <numFmt numFmtId="171" formatCode="0.0000"/>
    <numFmt numFmtId="172" formatCode="0.00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57">
    <font>
      <sz val="10"/>
      <name val="Arial"/>
      <family val="2"/>
    </font>
    <font>
      <b/>
      <sz val="10"/>
      <name val="Arial"/>
      <family val="2"/>
    </font>
    <font>
      <b/>
      <u val="single"/>
      <sz val="10"/>
      <color indexed="53"/>
      <name val="Arial"/>
      <family val="2"/>
    </font>
    <font>
      <b/>
      <sz val="10"/>
      <color indexed="10"/>
      <name val="Arial"/>
      <family val="2"/>
    </font>
    <font>
      <b/>
      <sz val="10"/>
      <color indexed="53"/>
      <name val="Arial"/>
      <family val="2"/>
    </font>
    <font>
      <b/>
      <u val="single"/>
      <sz val="10"/>
      <name val="Arial"/>
      <family val="2"/>
    </font>
    <font>
      <b/>
      <u val="single"/>
      <sz val="10"/>
      <color indexed="10"/>
      <name val="Arial"/>
      <family val="2"/>
    </font>
    <font>
      <i/>
      <sz val="10"/>
      <name val="Arial"/>
      <family val="2"/>
    </font>
    <font>
      <sz val="6"/>
      <name val="Arial"/>
      <family val="2"/>
    </font>
    <font>
      <sz val="8"/>
      <name val="Arial"/>
      <family val="2"/>
    </font>
    <font>
      <strike/>
      <sz val="10"/>
      <name val="Arial"/>
      <family val="2"/>
    </font>
    <font>
      <sz val="10"/>
      <color indexed="53"/>
      <name val="Arial"/>
      <family val="2"/>
    </font>
    <font>
      <u val="single"/>
      <sz val="10"/>
      <color indexed="53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9"/>
      <name val="Calibri"/>
      <family val="2"/>
    </font>
    <font>
      <b/>
      <sz val="13"/>
      <color indexed="59"/>
      <name val="Calibri"/>
      <family val="2"/>
    </font>
    <font>
      <b/>
      <sz val="11"/>
      <color indexed="5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9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Calibri"/>
      <family val="2"/>
    </font>
    <font>
      <sz val="12"/>
      <color indexed="10"/>
      <name val="Arial"/>
      <family val="2"/>
    </font>
    <font>
      <b/>
      <sz val="13.5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Calibri"/>
      <family val="2"/>
    </font>
    <font>
      <b/>
      <sz val="10"/>
      <color rgb="FFFF0000"/>
      <name val="Arial"/>
      <family val="2"/>
    </font>
    <font>
      <sz val="12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46">
      <alignment/>
      <protection/>
    </xf>
    <xf numFmtId="0" fontId="0" fillId="0" borderId="0" xfId="46" applyFont="1" applyFill="1">
      <alignment/>
      <protection/>
    </xf>
    <xf numFmtId="0" fontId="0" fillId="0" borderId="0" xfId="46" applyFont="1" applyFill="1" applyAlignment="1">
      <alignment horizontal="center" vertical="center"/>
      <protection/>
    </xf>
    <xf numFmtId="0" fontId="0" fillId="0" borderId="0" xfId="0" applyFont="1" applyFill="1" applyAlignment="1">
      <alignment horizontal="center" vertical="center"/>
    </xf>
    <xf numFmtId="0" fontId="1" fillId="0" borderId="10" xfId="46" applyNumberFormat="1" applyFont="1" applyFill="1" applyBorder="1" applyAlignment="1" applyProtection="1">
      <alignment/>
      <protection locked="0"/>
    </xf>
    <xf numFmtId="0" fontId="0" fillId="0" borderId="11" xfId="46" applyNumberFormat="1" applyFont="1" applyFill="1" applyBorder="1" applyAlignment="1" applyProtection="1">
      <alignment/>
      <protection locked="0"/>
    </xf>
    <xf numFmtId="0" fontId="0" fillId="0" borderId="12" xfId="46" applyNumberFormat="1" applyFont="1" applyFill="1" applyBorder="1" applyAlignment="1" applyProtection="1">
      <alignment/>
      <protection locked="0"/>
    </xf>
    <xf numFmtId="0" fontId="0" fillId="0" borderId="13" xfId="46" applyNumberFormat="1" applyFont="1" applyFill="1" applyBorder="1" applyAlignment="1" applyProtection="1">
      <alignment/>
      <protection locked="0"/>
    </xf>
    <xf numFmtId="0" fontId="1" fillId="0" borderId="14" xfId="46" applyFont="1" applyBorder="1">
      <alignment/>
      <protection/>
    </xf>
    <xf numFmtId="2" fontId="1" fillId="0" borderId="13" xfId="46" applyNumberFormat="1" applyFont="1" applyBorder="1">
      <alignment/>
      <protection/>
    </xf>
    <xf numFmtId="0" fontId="0" fillId="0" borderId="15" xfId="46" applyNumberFormat="1" applyFont="1" applyFill="1" applyBorder="1" applyAlignment="1" applyProtection="1">
      <alignment/>
      <protection locked="0"/>
    </xf>
    <xf numFmtId="0" fontId="0" fillId="0" borderId="15" xfId="46" applyBorder="1">
      <alignment/>
      <protection/>
    </xf>
    <xf numFmtId="0" fontId="0" fillId="0" borderId="13" xfId="46" applyBorder="1">
      <alignment/>
      <protection/>
    </xf>
    <xf numFmtId="10" fontId="0" fillId="0" borderId="15" xfId="46" applyNumberFormat="1" applyBorder="1">
      <alignment/>
      <protection/>
    </xf>
    <xf numFmtId="2" fontId="0" fillId="0" borderId="15" xfId="46" applyNumberFormat="1" applyBorder="1">
      <alignment/>
      <protection/>
    </xf>
    <xf numFmtId="0" fontId="0" fillId="0" borderId="11" xfId="46" applyBorder="1">
      <alignment/>
      <protection/>
    </xf>
    <xf numFmtId="0" fontId="1" fillId="0" borderId="14" xfId="46" applyNumberFormat="1" applyFont="1" applyFill="1" applyBorder="1" applyAlignment="1" applyProtection="1">
      <alignment/>
      <protection locked="0"/>
    </xf>
    <xf numFmtId="0" fontId="1" fillId="0" borderId="13" xfId="46" applyNumberFormat="1" applyFont="1" applyFill="1" applyBorder="1" applyAlignment="1" applyProtection="1">
      <alignment/>
      <protection locked="0"/>
    </xf>
    <xf numFmtId="0" fontId="1" fillId="0" borderId="14" xfId="46" applyNumberFormat="1" applyFont="1" applyFill="1" applyBorder="1" applyAlignment="1" applyProtection="1">
      <alignment horizontal="left"/>
      <protection locked="0"/>
    </xf>
    <xf numFmtId="0" fontId="0" fillId="0" borderId="0" xfId="46" applyNumberFormat="1" applyFont="1" applyFill="1" applyBorder="1" applyAlignment="1" applyProtection="1">
      <alignment wrapText="1"/>
      <protection locked="0"/>
    </xf>
    <xf numFmtId="0" fontId="1" fillId="0" borderId="0" xfId="46" applyNumberFormat="1" applyFont="1" applyFill="1" applyBorder="1" applyAlignment="1" applyProtection="1">
      <alignment horizontal="center" wrapText="1"/>
      <protection locked="0"/>
    </xf>
    <xf numFmtId="0" fontId="3" fillId="0" borderId="10" xfId="46" applyNumberFormat="1" applyFont="1" applyFill="1" applyBorder="1" applyAlignment="1" applyProtection="1">
      <alignment horizontal="center" wrapText="1"/>
      <protection locked="0"/>
    </xf>
    <xf numFmtId="2" fontId="3" fillId="33" borderId="11" xfId="46" applyNumberFormat="1" applyFont="1" applyFill="1" applyBorder="1" applyAlignment="1" applyProtection="1">
      <alignment horizontal="center" wrapText="1"/>
      <protection locked="0"/>
    </xf>
    <xf numFmtId="0" fontId="4" fillId="0" borderId="14" xfId="46" applyNumberFormat="1" applyFont="1" applyFill="1" applyBorder="1" applyAlignment="1" applyProtection="1">
      <alignment horizontal="center" wrapText="1"/>
      <protection locked="0"/>
    </xf>
    <xf numFmtId="0" fontId="4" fillId="0" borderId="0" xfId="46" applyNumberFormat="1" applyFont="1" applyFill="1" applyBorder="1" applyAlignment="1" applyProtection="1">
      <alignment horizontal="center" wrapText="1"/>
      <protection locked="0"/>
    </xf>
    <xf numFmtId="0" fontId="1" fillId="34" borderId="0" xfId="46" applyNumberFormat="1" applyFont="1" applyFill="1" applyBorder="1" applyAlignment="1" applyProtection="1">
      <alignment horizontal="center" wrapText="1"/>
      <protection locked="0"/>
    </xf>
    <xf numFmtId="0" fontId="3" fillId="0" borderId="10" xfId="46" applyFont="1" applyFill="1" applyBorder="1" applyAlignment="1">
      <alignment horizontal="right" wrapText="1"/>
      <protection/>
    </xf>
    <xf numFmtId="2" fontId="3" fillId="35" borderId="11" xfId="46" applyNumberFormat="1" applyFont="1" applyFill="1" applyBorder="1" applyAlignment="1">
      <alignment horizontal="left" wrapText="1"/>
      <protection/>
    </xf>
    <xf numFmtId="0" fontId="1" fillId="34" borderId="13" xfId="46" applyNumberFormat="1" applyFont="1" applyFill="1" applyBorder="1" applyAlignment="1" applyProtection="1">
      <alignment horizontal="center" wrapText="1"/>
      <protection locked="0"/>
    </xf>
    <xf numFmtId="0" fontId="1" fillId="0" borderId="13" xfId="46" applyNumberFormat="1" applyFont="1" applyFill="1" applyBorder="1" applyAlignment="1" applyProtection="1">
      <alignment horizontal="center" wrapText="1"/>
      <protection locked="0"/>
    </xf>
    <xf numFmtId="10" fontId="1" fillId="0" borderId="13" xfId="46" applyNumberFormat="1" applyFont="1" applyFill="1" applyBorder="1" applyAlignment="1" applyProtection="1">
      <alignment horizontal="center" wrapText="1"/>
      <protection locked="0"/>
    </xf>
    <xf numFmtId="2" fontId="1" fillId="0" borderId="13" xfId="46" applyNumberFormat="1" applyFont="1" applyFill="1" applyBorder="1" applyAlignment="1" applyProtection="1">
      <alignment horizontal="center" wrapText="1"/>
      <protection locked="0"/>
    </xf>
    <xf numFmtId="2" fontId="1" fillId="34" borderId="13" xfId="46" applyNumberFormat="1" applyFont="1" applyFill="1" applyBorder="1" applyAlignment="1" applyProtection="1">
      <alignment horizontal="center" wrapText="1"/>
      <protection locked="0"/>
    </xf>
    <xf numFmtId="0" fontId="4" fillId="36" borderId="13" xfId="46" applyNumberFormat="1" applyFont="1" applyFill="1" applyBorder="1" applyAlignment="1" applyProtection="1">
      <alignment horizontal="center" wrapText="1"/>
      <protection locked="0"/>
    </xf>
    <xf numFmtId="0" fontId="1" fillId="0" borderId="14" xfId="46" applyNumberFormat="1" applyFont="1" applyFill="1" applyBorder="1" applyAlignment="1" applyProtection="1">
      <alignment horizontal="center" wrapText="1"/>
      <protection locked="0"/>
    </xf>
    <xf numFmtId="0" fontId="1" fillId="0" borderId="16" xfId="46" applyNumberFormat="1" applyFont="1" applyFill="1" applyBorder="1" applyAlignment="1" applyProtection="1">
      <alignment horizontal="center" wrapText="1"/>
      <protection locked="0"/>
    </xf>
    <xf numFmtId="2" fontId="4" fillId="0" borderId="0" xfId="46" applyNumberFormat="1" applyFont="1" applyFill="1" applyBorder="1" applyAlignment="1" applyProtection="1">
      <alignment horizontal="center" wrapText="1"/>
      <protection locked="0"/>
    </xf>
    <xf numFmtId="0" fontId="4" fillId="0" borderId="17" xfId="46" applyNumberFormat="1" applyFont="1" applyFill="1" applyBorder="1" applyAlignment="1" applyProtection="1">
      <alignment horizontal="center" wrapText="1"/>
      <protection locked="0"/>
    </xf>
    <xf numFmtId="0" fontId="4" fillId="35" borderId="0" xfId="46" applyNumberFormat="1" applyFont="1" applyFill="1" applyBorder="1" applyAlignment="1" applyProtection="1">
      <alignment horizontal="center" wrapText="1"/>
      <protection locked="0"/>
    </xf>
    <xf numFmtId="2" fontId="1" fillId="0" borderId="0" xfId="46" applyNumberFormat="1" applyFont="1" applyFill="1" applyBorder="1" applyAlignment="1" applyProtection="1">
      <alignment horizontal="center" wrapText="1"/>
      <protection locked="0"/>
    </xf>
    <xf numFmtId="2" fontId="1" fillId="34" borderId="0" xfId="46" applyNumberFormat="1" applyFont="1" applyFill="1" applyBorder="1" applyAlignment="1" applyProtection="1">
      <alignment horizontal="center" wrapText="1"/>
      <protection locked="0"/>
    </xf>
    <xf numFmtId="0" fontId="4" fillId="36" borderId="0" xfId="46" applyNumberFormat="1" applyFont="1" applyFill="1" applyBorder="1" applyAlignment="1" applyProtection="1">
      <alignment horizontal="center" wrapText="1"/>
      <protection locked="0"/>
    </xf>
    <xf numFmtId="0" fontId="1" fillId="34" borderId="18" xfId="46" applyNumberFormat="1" applyFont="1" applyFill="1" applyBorder="1" applyAlignment="1" applyProtection="1">
      <alignment horizontal="center" wrapText="1"/>
      <protection locked="0"/>
    </xf>
    <xf numFmtId="0" fontId="3" fillId="0" borderId="17" xfId="46" applyNumberFormat="1" applyFont="1" applyFill="1" applyBorder="1" applyAlignment="1" applyProtection="1">
      <alignment horizontal="center" wrapText="1"/>
      <protection locked="0"/>
    </xf>
    <xf numFmtId="0" fontId="1" fillId="34" borderId="17" xfId="46" applyNumberFormat="1" applyFont="1" applyFill="1" applyBorder="1" applyAlignment="1" applyProtection="1">
      <alignment horizontal="center" wrapText="1"/>
      <protection locked="0"/>
    </xf>
    <xf numFmtId="0" fontId="5" fillId="0" borderId="0" xfId="46" applyNumberFormat="1" applyFont="1" applyFill="1" applyBorder="1" applyAlignment="1" applyProtection="1">
      <alignment horizontal="center" wrapText="1"/>
      <protection locked="0"/>
    </xf>
    <xf numFmtId="0" fontId="2" fillId="0" borderId="17" xfId="46" applyNumberFormat="1" applyFont="1" applyFill="1" applyBorder="1" applyAlignment="1" applyProtection="1">
      <alignment horizontal="center" wrapText="1"/>
      <protection locked="0"/>
    </xf>
    <xf numFmtId="2" fontId="2" fillId="0" borderId="17" xfId="46" applyNumberFormat="1" applyFont="1" applyFill="1" applyBorder="1" applyAlignment="1" applyProtection="1">
      <alignment horizontal="center" wrapText="1"/>
      <protection locked="0"/>
    </xf>
    <xf numFmtId="0" fontId="5" fillId="34" borderId="0" xfId="46" applyNumberFormat="1" applyFont="1" applyFill="1" applyBorder="1" applyAlignment="1" applyProtection="1">
      <alignment horizontal="center" wrapText="1"/>
      <protection locked="0"/>
    </xf>
    <xf numFmtId="10" fontId="5" fillId="0" borderId="0" xfId="46" applyNumberFormat="1" applyFont="1" applyFill="1" applyBorder="1" applyAlignment="1" applyProtection="1">
      <alignment horizontal="center" wrapText="1"/>
      <protection locked="0"/>
    </xf>
    <xf numFmtId="2" fontId="5" fillId="0" borderId="0" xfId="46" applyNumberFormat="1" applyFont="1" applyFill="1" applyBorder="1" applyAlignment="1" applyProtection="1">
      <alignment horizontal="center" wrapText="1"/>
      <protection locked="0"/>
    </xf>
    <xf numFmtId="2" fontId="5" fillId="34" borderId="0" xfId="46" applyNumberFormat="1" applyFont="1" applyFill="1" applyBorder="1" applyAlignment="1" applyProtection="1">
      <alignment horizontal="center" wrapText="1"/>
      <protection locked="0"/>
    </xf>
    <xf numFmtId="0" fontId="2" fillId="36" borderId="0" xfId="46" applyNumberFormat="1" applyFont="1" applyFill="1" applyBorder="1" applyAlignment="1" applyProtection="1">
      <alignment horizontal="center" wrapText="1"/>
      <protection locked="0"/>
    </xf>
    <xf numFmtId="0" fontId="5" fillId="34" borderId="18" xfId="46" applyNumberFormat="1" applyFont="1" applyFill="1" applyBorder="1" applyAlignment="1" applyProtection="1">
      <alignment horizontal="center" wrapText="1"/>
      <protection locked="0"/>
    </xf>
    <xf numFmtId="0" fontId="6" fillId="0" borderId="17" xfId="46" applyNumberFormat="1" applyFont="1" applyFill="1" applyBorder="1" applyAlignment="1" applyProtection="1">
      <alignment horizontal="center" wrapText="1"/>
      <protection locked="0"/>
    </xf>
    <xf numFmtId="0" fontId="5" fillId="34" borderId="17" xfId="46" applyNumberFormat="1" applyFont="1" applyFill="1" applyBorder="1" applyAlignment="1" applyProtection="1">
      <alignment horizontal="center" wrapText="1"/>
      <protection locked="0"/>
    </xf>
    <xf numFmtId="166" fontId="1" fillId="33" borderId="0" xfId="46" applyNumberFormat="1" applyFont="1" applyFill="1" applyBorder="1" applyAlignment="1" applyProtection="1">
      <alignment/>
      <protection locked="0"/>
    </xf>
    <xf numFmtId="2" fontId="1" fillId="33" borderId="0" xfId="46" applyNumberFormat="1" applyFont="1" applyFill="1" applyBorder="1" applyAlignment="1" applyProtection="1">
      <alignment/>
      <protection locked="0"/>
    </xf>
    <xf numFmtId="166" fontId="1" fillId="0" borderId="0" xfId="46" applyNumberFormat="1" applyFont="1" applyFill="1" applyBorder="1" applyAlignment="1" applyProtection="1">
      <alignment/>
      <protection locked="0"/>
    </xf>
    <xf numFmtId="167" fontId="1" fillId="0" borderId="0" xfId="46" applyNumberFormat="1" applyFont="1">
      <alignment/>
      <protection/>
    </xf>
    <xf numFmtId="1" fontId="0" fillId="0" borderId="0" xfId="46" applyNumberFormat="1" applyFill="1" applyBorder="1" applyAlignment="1" applyProtection="1">
      <alignment/>
      <protection locked="0"/>
    </xf>
    <xf numFmtId="1" fontId="0" fillId="0" borderId="0" xfId="46" applyNumberFormat="1" applyFont="1" applyFill="1" applyBorder="1" applyAlignment="1" applyProtection="1">
      <alignment/>
      <protection locked="0"/>
    </xf>
    <xf numFmtId="2" fontId="0" fillId="0" borderId="0" xfId="46" applyNumberFormat="1" applyFont="1" applyFill="1" applyBorder="1" applyAlignment="1" applyProtection="1">
      <alignment/>
      <protection locked="0"/>
    </xf>
    <xf numFmtId="10" fontId="0" fillId="0" borderId="0" xfId="46" applyNumberFormat="1" applyFont="1" applyFill="1" applyBorder="1" applyAlignment="1" applyProtection="1">
      <alignment/>
      <protection locked="0"/>
    </xf>
    <xf numFmtId="167" fontId="0" fillId="0" borderId="0" xfId="46" applyNumberFormat="1">
      <alignment/>
      <protection/>
    </xf>
    <xf numFmtId="168" fontId="1" fillId="0" borderId="0" xfId="46" applyNumberFormat="1" applyFont="1" applyFill="1" applyBorder="1" applyAlignment="1" applyProtection="1">
      <alignment/>
      <protection locked="0"/>
    </xf>
    <xf numFmtId="46" fontId="1" fillId="33" borderId="17" xfId="46" applyNumberFormat="1" applyFont="1" applyFill="1" applyBorder="1" applyAlignment="1" applyProtection="1">
      <alignment/>
      <protection locked="0"/>
    </xf>
    <xf numFmtId="3" fontId="0" fillId="0" borderId="18" xfId="46" applyNumberFormat="1" applyFont="1" applyFill="1" applyBorder="1" applyAlignment="1" applyProtection="1">
      <alignment/>
      <protection locked="0"/>
    </xf>
    <xf numFmtId="46" fontId="0" fillId="33" borderId="17" xfId="46" applyNumberFormat="1" applyFont="1" applyFill="1" applyBorder="1" applyAlignment="1" applyProtection="1">
      <alignment/>
      <protection locked="0"/>
    </xf>
    <xf numFmtId="3" fontId="0" fillId="0" borderId="17" xfId="46" applyNumberFormat="1" applyFont="1" applyFill="1" applyBorder="1" applyAlignment="1" applyProtection="1">
      <alignment/>
      <protection locked="0"/>
    </xf>
    <xf numFmtId="3" fontId="0" fillId="0" borderId="0" xfId="46" applyNumberFormat="1" applyFont="1" applyFill="1" applyBorder="1" applyAlignment="1" applyProtection="1">
      <alignment/>
      <protection locked="0"/>
    </xf>
    <xf numFmtId="2" fontId="7" fillId="0" borderId="19" xfId="46" applyNumberFormat="1" applyFont="1" applyFill="1" applyBorder="1" applyAlignment="1" applyProtection="1">
      <alignment/>
      <protection locked="0"/>
    </xf>
    <xf numFmtId="0" fontId="1" fillId="33" borderId="17" xfId="46" applyFont="1" applyFill="1" applyBorder="1">
      <alignment/>
      <protection/>
    </xf>
    <xf numFmtId="0" fontId="0" fillId="37" borderId="0" xfId="46" applyFont="1" applyFill="1">
      <alignment/>
      <protection/>
    </xf>
    <xf numFmtId="21" fontId="1" fillId="33" borderId="17" xfId="46" applyNumberFormat="1" applyFont="1" applyFill="1" applyBorder="1">
      <alignment/>
      <protection/>
    </xf>
    <xf numFmtId="21" fontId="0" fillId="33" borderId="17" xfId="46" applyNumberFormat="1" applyFont="1" applyFill="1" applyBorder="1" applyAlignment="1" applyProtection="1">
      <alignment/>
      <protection locked="0"/>
    </xf>
    <xf numFmtId="21" fontId="0" fillId="33" borderId="0" xfId="46" applyNumberFormat="1" applyFill="1">
      <alignment/>
      <protection/>
    </xf>
    <xf numFmtId="1" fontId="8" fillId="0" borderId="0" xfId="46" applyNumberFormat="1" applyFont="1" applyFill="1" applyBorder="1" applyAlignment="1" applyProtection="1">
      <alignment/>
      <protection locked="0"/>
    </xf>
    <xf numFmtId="0" fontId="0" fillId="0" borderId="0" xfId="0" applyFont="1" applyFill="1" applyAlignment="1">
      <alignment horizontal="center" vertical="center"/>
    </xf>
    <xf numFmtId="0" fontId="0" fillId="37" borderId="0" xfId="0" applyFont="1" applyFill="1" applyAlignment="1">
      <alignment horizontal="center" vertical="center"/>
    </xf>
    <xf numFmtId="1" fontId="9" fillId="0" borderId="0" xfId="46" applyNumberFormat="1" applyFont="1" applyFill="1" applyBorder="1" applyAlignment="1" applyProtection="1">
      <alignment/>
      <protection locked="0"/>
    </xf>
    <xf numFmtId="0" fontId="1" fillId="0" borderId="15" xfId="46" applyNumberFormat="1" applyFont="1" applyFill="1" applyBorder="1" applyAlignment="1" applyProtection="1">
      <alignment/>
      <protection locked="0"/>
    </xf>
    <xf numFmtId="0" fontId="10" fillId="0" borderId="0" xfId="46" applyFont="1" applyFill="1">
      <alignment/>
      <protection/>
    </xf>
    <xf numFmtId="21" fontId="0" fillId="38" borderId="0" xfId="46" applyNumberFormat="1" applyFill="1">
      <alignment/>
      <protection/>
    </xf>
    <xf numFmtId="0" fontId="1" fillId="0" borderId="13" xfId="46" applyFont="1" applyBorder="1">
      <alignment/>
      <protection/>
    </xf>
    <xf numFmtId="168" fontId="0" fillId="0" borderId="0" xfId="46" applyNumberFormat="1" applyFont="1" applyFill="1" applyBorder="1" applyAlignment="1" applyProtection="1">
      <alignment/>
      <protection locked="0"/>
    </xf>
    <xf numFmtId="2" fontId="1" fillId="8" borderId="13" xfId="46" applyNumberFormat="1" applyFont="1" applyFill="1" applyBorder="1" applyAlignment="1" applyProtection="1">
      <alignment horizontal="center" wrapText="1"/>
      <protection locked="0"/>
    </xf>
    <xf numFmtId="2" fontId="1" fillId="8" borderId="0" xfId="46" applyNumberFormat="1" applyFont="1" applyFill="1" applyBorder="1" applyAlignment="1" applyProtection="1">
      <alignment horizontal="center" wrapText="1"/>
      <protection locked="0"/>
    </xf>
    <xf numFmtId="2" fontId="5" fillId="8" borderId="0" xfId="46" applyNumberFormat="1" applyFont="1" applyFill="1" applyBorder="1" applyAlignment="1" applyProtection="1">
      <alignment horizontal="center" wrapText="1"/>
      <protection locked="0"/>
    </xf>
    <xf numFmtId="0" fontId="1" fillId="8" borderId="13" xfId="46" applyNumberFormat="1" applyFont="1" applyFill="1" applyBorder="1" applyAlignment="1" applyProtection="1">
      <alignment horizontal="center" wrapText="1"/>
      <protection locked="0"/>
    </xf>
    <xf numFmtId="0" fontId="1" fillId="8" borderId="0" xfId="46" applyNumberFormat="1" applyFont="1" applyFill="1" applyBorder="1" applyAlignment="1" applyProtection="1">
      <alignment horizontal="center" wrapText="1"/>
      <protection locked="0"/>
    </xf>
    <xf numFmtId="0" fontId="5" fillId="8" borderId="0" xfId="46" applyNumberFormat="1" applyFont="1" applyFill="1" applyBorder="1" applyAlignment="1" applyProtection="1">
      <alignment horizontal="center" wrapText="1"/>
      <protection locked="0"/>
    </xf>
    <xf numFmtId="0" fontId="4" fillId="2" borderId="0" xfId="46" applyNumberFormat="1" applyFont="1" applyFill="1" applyBorder="1" applyAlignment="1" applyProtection="1">
      <alignment horizontal="center" wrapText="1"/>
      <protection locked="0"/>
    </xf>
    <xf numFmtId="0" fontId="2" fillId="2" borderId="17" xfId="46" applyNumberFormat="1" applyFont="1" applyFill="1" applyBorder="1" applyAlignment="1" applyProtection="1">
      <alignment horizontal="center" wrapText="1"/>
      <protection locked="0"/>
    </xf>
    <xf numFmtId="0" fontId="11" fillId="0" borderId="0" xfId="46" applyNumberFormat="1" applyFont="1" applyFill="1" applyBorder="1" applyAlignment="1" applyProtection="1">
      <alignment horizontal="center" wrapText="1"/>
      <protection locked="0"/>
    </xf>
    <xf numFmtId="0" fontId="53" fillId="0" borderId="0" xfId="46" applyFont="1" applyFill="1" applyAlignment="1">
      <alignment wrapText="1"/>
      <protection/>
    </xf>
    <xf numFmtId="0" fontId="12" fillId="0" borderId="17" xfId="46" applyNumberFormat="1" applyFont="1" applyFill="1" applyBorder="1" applyAlignment="1" applyProtection="1">
      <alignment horizontal="center" wrapText="1"/>
      <protection locked="0"/>
    </xf>
    <xf numFmtId="0" fontId="53" fillId="0" borderId="0" xfId="46" applyFont="1" applyFill="1">
      <alignment/>
      <protection/>
    </xf>
    <xf numFmtId="170" fontId="0" fillId="0" borderId="0" xfId="46" applyNumberFormat="1" applyFill="1">
      <alignment/>
      <protection/>
    </xf>
    <xf numFmtId="0" fontId="0" fillId="0" borderId="0" xfId="46" applyFill="1">
      <alignment/>
      <protection/>
    </xf>
    <xf numFmtId="2" fontId="1" fillId="0" borderId="0" xfId="46" applyNumberFormat="1" applyFont="1" applyFill="1" applyBorder="1" applyAlignment="1" applyProtection="1">
      <alignment/>
      <protection locked="0"/>
    </xf>
    <xf numFmtId="167" fontId="0" fillId="0" borderId="0" xfId="46" applyNumberFormat="1" applyFill="1">
      <alignment/>
      <protection/>
    </xf>
    <xf numFmtId="21" fontId="1" fillId="0" borderId="17" xfId="46" applyNumberFormat="1" applyFont="1" applyFill="1" applyBorder="1">
      <alignment/>
      <protection/>
    </xf>
    <xf numFmtId="46" fontId="0" fillId="0" borderId="17" xfId="46" applyNumberFormat="1" applyFont="1" applyFill="1" applyBorder="1" applyAlignment="1" applyProtection="1">
      <alignment/>
      <protection locked="0"/>
    </xf>
    <xf numFmtId="0" fontId="54" fillId="39" borderId="0" xfId="0" applyFont="1" applyFill="1" applyAlignment="1">
      <alignment horizontal="left" wrapText="1" indent="1"/>
    </xf>
    <xf numFmtId="0" fontId="54" fillId="39" borderId="0" xfId="0" applyFont="1" applyFill="1" applyAlignment="1">
      <alignment horizontal="right" wrapText="1" indent="1"/>
    </xf>
    <xf numFmtId="0" fontId="54" fillId="40" borderId="0" xfId="0" applyFont="1" applyFill="1" applyAlignment="1">
      <alignment horizontal="left" wrapText="1" indent="1"/>
    </xf>
    <xf numFmtId="0" fontId="54" fillId="40" borderId="0" xfId="0" applyFont="1" applyFill="1" applyAlignment="1">
      <alignment horizontal="right" wrapText="1" indent="1"/>
    </xf>
    <xf numFmtId="2" fontId="54" fillId="39" borderId="0" xfId="0" applyNumberFormat="1" applyFont="1" applyFill="1" applyAlignment="1">
      <alignment horizontal="right" wrapText="1" indent="1"/>
    </xf>
    <xf numFmtId="2" fontId="54" fillId="40" borderId="0" xfId="0" applyNumberFormat="1" applyFont="1" applyFill="1" applyAlignment="1">
      <alignment horizontal="right" wrapText="1" indent="1"/>
    </xf>
    <xf numFmtId="0" fontId="55" fillId="0" borderId="0" xfId="46" applyFont="1">
      <alignment/>
      <protection/>
    </xf>
    <xf numFmtId="2" fontId="0" fillId="0" borderId="0" xfId="46" applyNumberFormat="1" applyFill="1" applyBorder="1" applyAlignment="1" applyProtection="1">
      <alignment/>
      <protection locked="0"/>
    </xf>
    <xf numFmtId="171" fontId="0" fillId="0" borderId="0" xfId="46" applyNumberFormat="1">
      <alignment/>
      <protection/>
    </xf>
    <xf numFmtId="172" fontId="0" fillId="0" borderId="0" xfId="46" applyNumberFormat="1" applyFill="1" applyBorder="1" applyAlignment="1" applyProtection="1">
      <alignment/>
      <protection locked="0"/>
    </xf>
    <xf numFmtId="0" fontId="13" fillId="0" borderId="0" xfId="0" applyFont="1" applyAlignment="1">
      <alignment/>
    </xf>
    <xf numFmtId="0" fontId="56" fillId="0" borderId="0" xfId="0" applyFont="1" applyAlignment="1">
      <alignment/>
    </xf>
    <xf numFmtId="21" fontId="0" fillId="0" borderId="0" xfId="46" applyNumberFormat="1">
      <alignment/>
      <protection/>
    </xf>
    <xf numFmtId="0" fontId="13" fillId="0" borderId="0" xfId="0" applyFont="1" applyFill="1" applyAlignment="1">
      <alignment/>
    </xf>
    <xf numFmtId="167" fontId="1" fillId="0" borderId="0" xfId="46" applyNumberFormat="1" applyFont="1" applyFill="1">
      <alignment/>
      <protection/>
    </xf>
    <xf numFmtId="171" fontId="0" fillId="0" borderId="0" xfId="46" applyNumberFormat="1" applyFill="1">
      <alignment/>
      <protection/>
    </xf>
    <xf numFmtId="0" fontId="1" fillId="0" borderId="17" xfId="46" applyFont="1" applyFill="1" applyBorder="1">
      <alignment/>
      <protection/>
    </xf>
    <xf numFmtId="0" fontId="53" fillId="0" borderId="0" xfId="46" applyFont="1">
      <alignment/>
      <protection/>
    </xf>
    <xf numFmtId="0" fontId="34" fillId="0" borderId="0" xfId="0" applyFont="1" applyAlignment="1">
      <alignment vertical="center"/>
    </xf>
    <xf numFmtId="14" fontId="34" fillId="0" borderId="0" xfId="0" applyNumberFormat="1" applyFont="1" applyAlignment="1">
      <alignment vertical="center"/>
    </xf>
    <xf numFmtId="0" fontId="35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39" borderId="0" xfId="0" applyFill="1" applyAlignment="1">
      <alignment vertical="center" wrapText="1"/>
    </xf>
    <xf numFmtId="0" fontId="0" fillId="39" borderId="0" xfId="0" applyFill="1" applyAlignment="1">
      <alignment horizontal="right" vertical="center" wrapText="1"/>
    </xf>
    <xf numFmtId="0" fontId="0" fillId="40" borderId="0" xfId="0" applyFill="1" applyAlignment="1">
      <alignment vertical="center" wrapText="1"/>
    </xf>
    <xf numFmtId="0" fontId="0" fillId="40" borderId="0" xfId="0" applyFill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34" fillId="0" borderId="0" xfId="0" applyFont="1" applyAlignment="1">
      <alignment horizontal="center" vertical="center"/>
    </xf>
    <xf numFmtId="14" fontId="34" fillId="0" borderId="0" xfId="0" applyNumberFormat="1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0" fillId="39" borderId="0" xfId="0" applyFill="1" applyAlignment="1">
      <alignment horizontal="left" vertical="center" wrapText="1"/>
    </xf>
    <xf numFmtId="0" fontId="0" fillId="40" borderId="0" xfId="0" applyFill="1" applyAlignment="1">
      <alignment horizontal="lef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78787"/>
      <rgbColor rgb="009999FF"/>
      <rgbColor rgb="00993366"/>
      <rgbColor rgb="00E6E6E6"/>
      <rgbColor rgb="00DBEEF4"/>
      <rgbColor rgb="00660066"/>
      <rgbColor rgb="00FF8080"/>
      <rgbColor rgb="000066CC"/>
      <rgbColor rgb="00B3B3B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3CDDD"/>
      <rgbColor rgb="00FF99CC"/>
      <rgbColor rgb="00CC99FF"/>
      <rgbColor rgb="00FFCC99"/>
      <rgbColor rgb="004A7EBB"/>
      <rgbColor rgb="0033CCCC"/>
      <rgbColor rgb="0099CC00"/>
      <rgbColor rgb="00FFC000"/>
      <rgbColor rgb="00FF9900"/>
      <rgbColor rgb="00FF3333"/>
      <rgbColor rgb="00666666"/>
      <rgbColor rgb="00999999"/>
      <rgbColor rgb="00003366"/>
      <rgbColor rgb="0031859C"/>
      <rgbColor rgb="00003300"/>
      <rgbColor rgb="004C4C4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G95"/>
  <sheetViews>
    <sheetView tabSelected="1" zoomScalePageLayoutView="0" workbookViewId="0" topLeftCell="A1">
      <selection activeCell="BH1" sqref="BH1:BH16384"/>
    </sheetView>
  </sheetViews>
  <sheetFormatPr defaultColWidth="9.140625" defaultRowHeight="12.75"/>
  <cols>
    <col min="59" max="59" width="12.8515625" style="0" customWidth="1"/>
  </cols>
  <sheetData>
    <row r="1" spans="1:59" ht="13.5" thickBot="1">
      <c r="A1" s="1"/>
      <c r="B1" s="5" t="s">
        <v>44</v>
      </c>
      <c r="C1" s="82"/>
      <c r="D1" s="6"/>
      <c r="E1" s="7"/>
      <c r="F1" s="8"/>
      <c r="G1" s="8"/>
      <c r="H1" s="8"/>
      <c r="I1" s="8"/>
      <c r="J1" s="9" t="s">
        <v>45</v>
      </c>
      <c r="K1" s="10"/>
      <c r="L1" s="11"/>
      <c r="M1" s="12"/>
      <c r="N1" s="11"/>
      <c r="O1" s="11"/>
      <c r="P1" s="11"/>
      <c r="Q1" s="11"/>
      <c r="R1" s="12"/>
      <c r="S1" s="12"/>
      <c r="T1" s="13"/>
      <c r="U1" s="13"/>
      <c r="V1" s="14"/>
      <c r="W1" s="15"/>
      <c r="X1" s="15"/>
      <c r="Y1" s="15"/>
      <c r="Z1" s="15"/>
      <c r="AA1" s="12"/>
      <c r="AB1" s="12"/>
      <c r="AC1" s="11"/>
      <c r="AD1" s="11"/>
      <c r="AE1" s="11"/>
      <c r="AF1" s="11"/>
      <c r="AG1" s="16"/>
      <c r="AH1" s="17" t="s">
        <v>46</v>
      </c>
      <c r="AI1" s="18"/>
      <c r="AJ1" s="18"/>
      <c r="AK1" s="13"/>
      <c r="AL1" s="17" t="s">
        <v>47</v>
      </c>
      <c r="AM1" s="18"/>
      <c r="AN1" s="18"/>
      <c r="AO1" s="13"/>
      <c r="AP1" s="19" t="s">
        <v>48</v>
      </c>
      <c r="AQ1" s="13"/>
      <c r="AR1" s="13"/>
      <c r="AS1" s="13"/>
      <c r="AT1" s="5" t="s">
        <v>49</v>
      </c>
      <c r="AU1" s="12"/>
      <c r="AV1" s="12"/>
      <c r="AW1" s="12"/>
      <c r="AX1" s="5" t="s">
        <v>50</v>
      </c>
      <c r="AY1" s="12"/>
      <c r="AZ1" s="12"/>
      <c r="BA1" s="12"/>
      <c r="BB1" s="5" t="s">
        <v>51</v>
      </c>
      <c r="BC1" s="12"/>
      <c r="BD1" s="12"/>
      <c r="BE1" s="12"/>
      <c r="BF1" s="9" t="s">
        <v>93</v>
      </c>
      <c r="BG1" s="85"/>
    </row>
    <row r="2" spans="1:59" ht="52.5" thickBot="1">
      <c r="A2" s="1"/>
      <c r="B2" s="20"/>
      <c r="C2" s="20"/>
      <c r="D2" s="21"/>
      <c r="E2" s="21"/>
      <c r="F2" s="21"/>
      <c r="G2" s="21"/>
      <c r="H2" s="21"/>
      <c r="I2" s="21"/>
      <c r="J2" s="22" t="s">
        <v>52</v>
      </c>
      <c r="K2" s="23">
        <v>67</v>
      </c>
      <c r="L2" s="21"/>
      <c r="M2" s="24" t="s">
        <v>53</v>
      </c>
      <c r="N2" s="21"/>
      <c r="O2" s="21"/>
      <c r="P2" s="21"/>
      <c r="Q2" s="26" t="s">
        <v>53</v>
      </c>
      <c r="R2" s="29" t="s">
        <v>54</v>
      </c>
      <c r="S2" s="93" t="s">
        <v>54</v>
      </c>
      <c r="T2" s="27" t="s">
        <v>55</v>
      </c>
      <c r="U2" s="28">
        <v>5449.925</v>
      </c>
      <c r="V2" s="31" t="s">
        <v>56</v>
      </c>
      <c r="W2" s="87" t="s">
        <v>57</v>
      </c>
      <c r="X2" s="33" t="s">
        <v>57</v>
      </c>
      <c r="Y2" s="32" t="s">
        <v>58</v>
      </c>
      <c r="Z2" s="32" t="s">
        <v>58</v>
      </c>
      <c r="AA2" s="90" t="s">
        <v>90</v>
      </c>
      <c r="AB2" s="30" t="s">
        <v>59</v>
      </c>
      <c r="AC2" s="21" t="s">
        <v>155</v>
      </c>
      <c r="AD2" s="40">
        <v>3223.4688</v>
      </c>
      <c r="AE2" s="34" t="s">
        <v>154</v>
      </c>
      <c r="AF2" s="34"/>
      <c r="AG2" s="34" t="s">
        <v>159</v>
      </c>
      <c r="AH2" s="35"/>
      <c r="AI2" s="30"/>
      <c r="AJ2" s="30"/>
      <c r="AK2" s="36"/>
      <c r="AL2" s="35"/>
      <c r="AM2" s="30"/>
      <c r="AN2" s="30"/>
      <c r="AO2" s="30"/>
      <c r="AP2" s="35"/>
      <c r="AQ2" s="30"/>
      <c r="AR2" s="30"/>
      <c r="AS2" s="30"/>
      <c r="AT2" s="35"/>
      <c r="AU2" s="30"/>
      <c r="AV2" s="30"/>
      <c r="AW2" s="30"/>
      <c r="AX2" s="35"/>
      <c r="AY2" s="30"/>
      <c r="AZ2" s="30"/>
      <c r="BA2" s="30"/>
      <c r="BB2" s="35"/>
      <c r="BC2" s="30"/>
      <c r="BD2" s="30"/>
      <c r="BE2" s="30"/>
      <c r="BF2" s="95" t="s">
        <v>92</v>
      </c>
      <c r="BG2" s="96" t="s">
        <v>91</v>
      </c>
    </row>
    <row r="3" spans="1:59" ht="39">
      <c r="A3" s="1"/>
      <c r="B3" s="20"/>
      <c r="C3" s="1"/>
      <c r="D3" s="21"/>
      <c r="E3" s="21"/>
      <c r="F3" s="21"/>
      <c r="G3" s="21"/>
      <c r="H3" s="21"/>
      <c r="I3" s="21"/>
      <c r="J3" s="25" t="s">
        <v>60</v>
      </c>
      <c r="K3" s="37" t="s">
        <v>61</v>
      </c>
      <c r="L3" s="25" t="s">
        <v>62</v>
      </c>
      <c r="M3" s="38" t="s">
        <v>63</v>
      </c>
      <c r="N3" s="21"/>
      <c r="O3" s="21"/>
      <c r="P3" s="21"/>
      <c r="Q3" s="26" t="s">
        <v>63</v>
      </c>
      <c r="R3" s="26" t="s">
        <v>64</v>
      </c>
      <c r="S3" s="93" t="s">
        <v>64</v>
      </c>
      <c r="T3" s="26" t="s">
        <v>65</v>
      </c>
      <c r="U3" s="39" t="s">
        <v>65</v>
      </c>
      <c r="V3" s="40">
        <v>22.699535058230083</v>
      </c>
      <c r="W3" s="88" t="s">
        <v>67</v>
      </c>
      <c r="X3" s="41" t="s">
        <v>67</v>
      </c>
      <c r="Y3" s="40" t="s">
        <v>68</v>
      </c>
      <c r="Z3" s="40" t="s">
        <v>69</v>
      </c>
      <c r="AA3" s="91" t="s">
        <v>64</v>
      </c>
      <c r="AB3" s="21" t="s">
        <v>70</v>
      </c>
      <c r="AC3" s="21" t="s">
        <v>156</v>
      </c>
      <c r="AD3" s="40">
        <v>7589.724</v>
      </c>
      <c r="AE3" s="42" t="s">
        <v>71</v>
      </c>
      <c r="AF3" s="42"/>
      <c r="AG3" s="42" t="s">
        <v>71</v>
      </c>
      <c r="AH3" s="38" t="s">
        <v>72</v>
      </c>
      <c r="AI3" s="21"/>
      <c r="AJ3" s="21"/>
      <c r="AK3" s="43" t="s">
        <v>72</v>
      </c>
      <c r="AL3" s="44" t="s">
        <v>72</v>
      </c>
      <c r="AM3" s="21"/>
      <c r="AN3" s="21"/>
      <c r="AO3" s="45" t="s">
        <v>72</v>
      </c>
      <c r="AP3" s="44" t="s">
        <v>72</v>
      </c>
      <c r="AQ3" s="21"/>
      <c r="AR3" s="21"/>
      <c r="AS3" s="26" t="s">
        <v>72</v>
      </c>
      <c r="AT3" s="44" t="s">
        <v>72</v>
      </c>
      <c r="AU3" s="21"/>
      <c r="AV3" s="21"/>
      <c r="AW3" s="26" t="s">
        <v>72</v>
      </c>
      <c r="AX3" s="44" t="s">
        <v>72</v>
      </c>
      <c r="AY3" s="21"/>
      <c r="AZ3" s="21"/>
      <c r="BA3" s="26" t="s">
        <v>72</v>
      </c>
      <c r="BB3" s="44" t="s">
        <v>72</v>
      </c>
      <c r="BC3" s="21"/>
      <c r="BD3" s="21"/>
      <c r="BE3" s="26" t="s">
        <v>72</v>
      </c>
      <c r="BF3" s="95"/>
      <c r="BG3" s="96"/>
    </row>
    <row r="4" spans="1:59" ht="39">
      <c r="A4" s="1"/>
      <c r="B4" s="46" t="s">
        <v>73</v>
      </c>
      <c r="C4" s="46" t="s">
        <v>94</v>
      </c>
      <c r="D4" s="46" t="s">
        <v>0</v>
      </c>
      <c r="E4" s="46" t="s">
        <v>1</v>
      </c>
      <c r="F4" s="46" t="s">
        <v>250</v>
      </c>
      <c r="G4" s="46" t="s">
        <v>248</v>
      </c>
      <c r="H4" s="46" t="s">
        <v>2</v>
      </c>
      <c r="I4" s="46"/>
      <c r="J4" s="47" t="s">
        <v>74</v>
      </c>
      <c r="K4" s="48"/>
      <c r="L4" s="47" t="s">
        <v>74</v>
      </c>
      <c r="M4" s="47" t="s">
        <v>75</v>
      </c>
      <c r="N4" s="46" t="s">
        <v>76</v>
      </c>
      <c r="O4" s="46" t="s">
        <v>77</v>
      </c>
      <c r="P4" s="46" t="s">
        <v>78</v>
      </c>
      <c r="Q4" s="46" t="s">
        <v>79</v>
      </c>
      <c r="R4" s="49" t="s">
        <v>79</v>
      </c>
      <c r="S4" s="94" t="s">
        <v>75</v>
      </c>
      <c r="T4" s="46" t="s">
        <v>80</v>
      </c>
      <c r="U4" s="46" t="s">
        <v>81</v>
      </c>
      <c r="V4" s="50">
        <v>55.796014855018086</v>
      </c>
      <c r="W4" s="89"/>
      <c r="X4" s="52" t="s">
        <v>82</v>
      </c>
      <c r="Y4" s="46" t="s">
        <v>75</v>
      </c>
      <c r="Z4" s="46" t="s">
        <v>75</v>
      </c>
      <c r="AA4" s="92" t="s">
        <v>75</v>
      </c>
      <c r="AB4" s="46"/>
      <c r="AC4" s="46" t="s">
        <v>157</v>
      </c>
      <c r="AD4" s="51">
        <v>55.796014855018086</v>
      </c>
      <c r="AE4" s="53" t="s">
        <v>66</v>
      </c>
      <c r="AF4" s="53" t="s">
        <v>158</v>
      </c>
      <c r="AG4" s="53" t="s">
        <v>66</v>
      </c>
      <c r="AH4" s="47" t="s">
        <v>75</v>
      </c>
      <c r="AI4" s="46" t="s">
        <v>77</v>
      </c>
      <c r="AJ4" s="46" t="s">
        <v>78</v>
      </c>
      <c r="AK4" s="54" t="s">
        <v>83</v>
      </c>
      <c r="AL4" s="55" t="s">
        <v>75</v>
      </c>
      <c r="AM4" s="46" t="s">
        <v>77</v>
      </c>
      <c r="AN4" s="46" t="s">
        <v>78</v>
      </c>
      <c r="AO4" s="56" t="s">
        <v>83</v>
      </c>
      <c r="AP4" s="55" t="s">
        <v>75</v>
      </c>
      <c r="AQ4" s="46" t="s">
        <v>77</v>
      </c>
      <c r="AR4" s="46" t="s">
        <v>78</v>
      </c>
      <c r="AS4" s="49" t="s">
        <v>83</v>
      </c>
      <c r="AT4" s="55" t="s">
        <v>75</v>
      </c>
      <c r="AU4" s="46" t="s">
        <v>77</v>
      </c>
      <c r="AV4" s="46" t="s">
        <v>78</v>
      </c>
      <c r="AW4" s="49" t="s">
        <v>83</v>
      </c>
      <c r="AX4" s="55" t="s">
        <v>75</v>
      </c>
      <c r="AY4" s="46" t="s">
        <v>77</v>
      </c>
      <c r="AZ4" s="46" t="s">
        <v>78</v>
      </c>
      <c r="BA4" s="49" t="s">
        <v>83</v>
      </c>
      <c r="BB4" s="55" t="s">
        <v>75</v>
      </c>
      <c r="BC4" s="46" t="s">
        <v>77</v>
      </c>
      <c r="BD4" s="46" t="s">
        <v>78</v>
      </c>
      <c r="BE4" s="49" t="s">
        <v>83</v>
      </c>
      <c r="BF4" s="97" t="s">
        <v>75</v>
      </c>
      <c r="BG4" s="98" t="s">
        <v>75</v>
      </c>
    </row>
    <row r="5" spans="1:59" ht="15">
      <c r="A5" s="1">
        <v>0.5188532727535847</v>
      </c>
      <c r="B5" s="122">
        <v>1</v>
      </c>
      <c r="C5" s="20" t="s">
        <v>152</v>
      </c>
      <c r="D5" s="115" t="s">
        <v>129</v>
      </c>
      <c r="E5" s="115" t="s">
        <v>214</v>
      </c>
      <c r="F5" s="2" t="s">
        <v>151</v>
      </c>
      <c r="G5" s="4"/>
      <c r="H5" s="1">
        <v>59</v>
      </c>
      <c r="I5" s="117">
        <v>0.00898148148148148</v>
      </c>
      <c r="J5" s="57">
        <v>0.4902777777777778</v>
      </c>
      <c r="K5" s="58">
        <v>76</v>
      </c>
      <c r="L5" s="57">
        <v>0.5441319444444445</v>
      </c>
      <c r="M5" s="59">
        <v>0.05385416666666665</v>
      </c>
      <c r="N5" s="61">
        <v>1</v>
      </c>
      <c r="O5" s="62">
        <v>17</v>
      </c>
      <c r="P5" s="61">
        <v>33</v>
      </c>
      <c r="Q5" s="61">
        <v>4653</v>
      </c>
      <c r="R5" s="63">
        <v>3800</v>
      </c>
      <c r="S5" s="60">
        <v>0.04398148148148148</v>
      </c>
      <c r="T5" s="63">
        <v>853</v>
      </c>
      <c r="U5" s="60">
        <v>0.009872685185185186</v>
      </c>
      <c r="V5" s="64">
        <v>0.04680000000000001</v>
      </c>
      <c r="W5" s="63">
        <v>3622.16</v>
      </c>
      <c r="X5" s="63">
        <v>3544.94351</v>
      </c>
      <c r="Y5" s="65">
        <v>0.002058333333333335</v>
      </c>
      <c r="Z5" s="65">
        <v>0.0029520427083333327</v>
      </c>
      <c r="AA5" s="65">
        <v>0.04192314814814815</v>
      </c>
      <c r="AB5" s="65">
        <v>0.0064497150997151</v>
      </c>
      <c r="AC5" s="61"/>
      <c r="AD5" s="113"/>
      <c r="AE5" s="112">
        <v>90.86880675229428</v>
      </c>
      <c r="AF5" s="114">
        <v>0.005327185111572816</v>
      </c>
      <c r="AG5" s="66">
        <v>89.42715037099882</v>
      </c>
      <c r="AH5" s="73"/>
      <c r="AI5" s="62">
        <v>0</v>
      </c>
      <c r="AJ5" s="62">
        <v>0</v>
      </c>
      <c r="AK5" s="68">
        <v>0</v>
      </c>
      <c r="AL5" s="69">
        <v>0.0017592592592592592</v>
      </c>
      <c r="AM5" s="62">
        <v>2</v>
      </c>
      <c r="AN5" s="62">
        <v>32</v>
      </c>
      <c r="AO5" s="70">
        <v>152</v>
      </c>
      <c r="AP5" s="69">
        <v>0.0013310185185185185</v>
      </c>
      <c r="AQ5" s="62">
        <v>1</v>
      </c>
      <c r="AR5" s="62">
        <v>55</v>
      </c>
      <c r="AS5" s="71">
        <v>115</v>
      </c>
      <c r="AT5" s="69">
        <v>0.005219907407407407</v>
      </c>
      <c r="AU5" s="62">
        <v>7</v>
      </c>
      <c r="AV5" s="62">
        <v>31</v>
      </c>
      <c r="AW5" s="71">
        <v>451</v>
      </c>
      <c r="AX5" s="69">
        <v>0.0015624999999999999</v>
      </c>
      <c r="AY5" s="62">
        <v>2</v>
      </c>
      <c r="AZ5" s="62">
        <v>15</v>
      </c>
      <c r="BA5" s="71">
        <v>135</v>
      </c>
      <c r="BB5" s="69"/>
      <c r="BC5" s="62">
        <v>0</v>
      </c>
      <c r="BD5" s="62">
        <v>0</v>
      </c>
      <c r="BE5" s="71">
        <v>0</v>
      </c>
      <c r="BF5" s="99">
        <v>0.04398148148148148</v>
      </c>
      <c r="BG5" s="99">
        <v>0.04192314814814815</v>
      </c>
    </row>
    <row r="6" spans="1:59" ht="15">
      <c r="A6" s="1">
        <v>0.5994918814959187</v>
      </c>
      <c r="B6" s="122">
        <v>2</v>
      </c>
      <c r="C6" s="20" t="s">
        <v>152</v>
      </c>
      <c r="D6" s="115" t="s">
        <v>194</v>
      </c>
      <c r="E6" s="115" t="s">
        <v>195</v>
      </c>
      <c r="F6" s="2"/>
      <c r="G6" s="4"/>
      <c r="H6" s="100">
        <v>80</v>
      </c>
      <c r="I6" s="100"/>
      <c r="J6" s="57">
        <v>0.4513888888888889</v>
      </c>
      <c r="K6" s="58">
        <v>73</v>
      </c>
      <c r="L6" s="57">
        <v>0.5054166666666667</v>
      </c>
      <c r="M6" s="59">
        <v>0.05402777777777784</v>
      </c>
      <c r="N6" s="61">
        <v>1</v>
      </c>
      <c r="O6" s="62">
        <v>17</v>
      </c>
      <c r="P6" s="61">
        <v>48</v>
      </c>
      <c r="Q6" s="61">
        <v>4668</v>
      </c>
      <c r="R6" s="63">
        <v>4241</v>
      </c>
      <c r="S6" s="60">
        <v>0.04908564814814815</v>
      </c>
      <c r="T6" s="63">
        <v>427</v>
      </c>
      <c r="U6" s="60">
        <v>0.00494212962962963</v>
      </c>
      <c r="V6" s="64">
        <v>0.031200000000000006</v>
      </c>
      <c r="W6" s="63">
        <v>4108.6808</v>
      </c>
      <c r="X6" s="63">
        <v>4070.96234</v>
      </c>
      <c r="Y6" s="65">
        <v>0.0015314722222222212</v>
      </c>
      <c r="Z6" s="65">
        <v>0.001968028472222222</v>
      </c>
      <c r="AA6" s="65">
        <v>0.04755417592592593</v>
      </c>
      <c r="AB6" s="65">
        <v>0.0073160270655270665</v>
      </c>
      <c r="AC6" s="61"/>
      <c r="AD6" s="113"/>
      <c r="AE6" s="112">
        <v>79.72605907231441</v>
      </c>
      <c r="AF6" s="114">
        <v>0.010082431533994955</v>
      </c>
      <c r="AG6" s="66">
        <v>77.8977555642884</v>
      </c>
      <c r="AH6" s="73"/>
      <c r="AI6" s="62">
        <v>0</v>
      </c>
      <c r="AJ6" s="62">
        <v>0</v>
      </c>
      <c r="AK6" s="68">
        <v>0</v>
      </c>
      <c r="AL6" s="69"/>
      <c r="AM6" s="62">
        <v>2</v>
      </c>
      <c r="AN6" s="62">
        <v>15</v>
      </c>
      <c r="AO6" s="70">
        <v>135</v>
      </c>
      <c r="AP6" s="69"/>
      <c r="AQ6" s="62">
        <v>0</v>
      </c>
      <c r="AR6" s="62">
        <v>0</v>
      </c>
      <c r="AS6" s="71">
        <v>0</v>
      </c>
      <c r="AT6" s="69"/>
      <c r="AU6" s="62">
        <v>4</v>
      </c>
      <c r="AV6" s="62">
        <v>52</v>
      </c>
      <c r="AW6" s="71">
        <v>292</v>
      </c>
      <c r="AX6" s="69"/>
      <c r="AY6" s="62">
        <v>0</v>
      </c>
      <c r="AZ6" s="62">
        <v>0</v>
      </c>
      <c r="BA6" s="71">
        <v>0</v>
      </c>
      <c r="BB6" s="69"/>
      <c r="BC6" s="62">
        <v>0</v>
      </c>
      <c r="BD6" s="62">
        <v>0</v>
      </c>
      <c r="BE6" s="71">
        <v>0</v>
      </c>
      <c r="BF6" s="99">
        <v>0.04908564814814815</v>
      </c>
      <c r="BG6" s="99">
        <v>0.04755417592592593</v>
      </c>
    </row>
    <row r="7" spans="1:59" ht="15">
      <c r="A7" s="1">
        <v>0.4575233852630375</v>
      </c>
      <c r="B7" s="122">
        <v>3</v>
      </c>
      <c r="C7" s="20" t="s">
        <v>152</v>
      </c>
      <c r="D7" s="115" t="s">
        <v>41</v>
      </c>
      <c r="E7" s="115" t="s">
        <v>131</v>
      </c>
      <c r="F7" s="2" t="s">
        <v>151</v>
      </c>
      <c r="G7" s="79"/>
      <c r="H7" s="100">
        <v>39</v>
      </c>
      <c r="I7" s="117">
        <v>0.00792824074074074</v>
      </c>
      <c r="J7" s="57">
        <v>0.4465277777777778</v>
      </c>
      <c r="K7" s="58">
        <v>73</v>
      </c>
      <c r="L7" s="57">
        <v>0.5118634259259259</v>
      </c>
      <c r="M7" s="59">
        <v>0.06533564814814813</v>
      </c>
      <c r="N7" s="61">
        <v>1</v>
      </c>
      <c r="O7" s="62">
        <v>34</v>
      </c>
      <c r="P7" s="61">
        <v>5</v>
      </c>
      <c r="Q7" s="61">
        <v>5645</v>
      </c>
      <c r="R7" s="63">
        <v>4752</v>
      </c>
      <c r="S7" s="60">
        <v>0.055</v>
      </c>
      <c r="T7" s="63">
        <v>893</v>
      </c>
      <c r="U7" s="60">
        <v>0.010335648148148148</v>
      </c>
      <c r="V7" s="64">
        <v>0.031200000000000006</v>
      </c>
      <c r="W7" s="63">
        <v>4603.7376</v>
      </c>
      <c r="X7" s="63">
        <v>4581.96234</v>
      </c>
      <c r="Y7" s="65">
        <v>0.0017159999999999955</v>
      </c>
      <c r="Z7" s="65">
        <v>0.001968028472222222</v>
      </c>
      <c r="AA7" s="65">
        <v>0.053284000000000005</v>
      </c>
      <c r="AB7" s="65">
        <v>0.008197538461538463</v>
      </c>
      <c r="AC7" s="61"/>
      <c r="AD7" s="113"/>
      <c r="AE7" s="112">
        <v>68.38781205459543</v>
      </c>
      <c r="AF7" s="114">
        <v>0.015068663709957845</v>
      </c>
      <c r="AG7" s="66">
        <v>66.69754673102474</v>
      </c>
      <c r="AH7" s="75"/>
      <c r="AI7" s="62">
        <v>0</v>
      </c>
      <c r="AJ7" s="62">
        <v>0</v>
      </c>
      <c r="AK7" s="68">
        <v>0</v>
      </c>
      <c r="AL7" s="69"/>
      <c r="AM7" s="62">
        <v>0</v>
      </c>
      <c r="AN7" s="62">
        <v>0</v>
      </c>
      <c r="AO7" s="70">
        <v>0</v>
      </c>
      <c r="AP7" s="69">
        <v>0.0008912037037037036</v>
      </c>
      <c r="AQ7" s="62">
        <v>1</v>
      </c>
      <c r="AR7" s="62">
        <v>17</v>
      </c>
      <c r="AS7" s="71">
        <v>77</v>
      </c>
      <c r="AT7" s="69">
        <v>0.007141203703703704</v>
      </c>
      <c r="AU7" s="62">
        <v>10</v>
      </c>
      <c r="AV7" s="62">
        <v>17</v>
      </c>
      <c r="AW7" s="71">
        <v>617</v>
      </c>
      <c r="AX7" s="69">
        <v>0.0012037037037037038</v>
      </c>
      <c r="AY7" s="62">
        <v>1</v>
      </c>
      <c r="AZ7" s="62">
        <v>44</v>
      </c>
      <c r="BA7" s="71">
        <v>104</v>
      </c>
      <c r="BB7" s="69">
        <v>0.001099537037037037</v>
      </c>
      <c r="BC7" s="62">
        <v>1</v>
      </c>
      <c r="BD7" s="62">
        <v>35</v>
      </c>
      <c r="BE7" s="71">
        <v>95</v>
      </c>
      <c r="BF7" s="99">
        <v>0.055</v>
      </c>
      <c r="BG7" s="99">
        <v>0.053284000000000005</v>
      </c>
    </row>
    <row r="8" spans="1:59" ht="15">
      <c r="A8" s="1">
        <v>0.3149013293821593</v>
      </c>
      <c r="B8" s="122">
        <v>4</v>
      </c>
      <c r="C8" s="20" t="s">
        <v>152</v>
      </c>
      <c r="D8" s="115" t="s">
        <v>137</v>
      </c>
      <c r="E8" s="115" t="s">
        <v>228</v>
      </c>
      <c r="F8" s="2" t="s">
        <v>151</v>
      </c>
      <c r="G8" s="4"/>
      <c r="H8" s="1">
        <v>78</v>
      </c>
      <c r="I8" s="117">
        <v>0.0100347222222222</v>
      </c>
      <c r="J8" s="57">
        <v>0.5388888888888889</v>
      </c>
      <c r="K8" s="58">
        <v>81</v>
      </c>
      <c r="L8" s="57">
        <v>0.5877199074074074</v>
      </c>
      <c r="M8" s="59">
        <v>0.048831018518518565</v>
      </c>
      <c r="N8" s="61">
        <v>1</v>
      </c>
      <c r="O8" s="62">
        <v>10</v>
      </c>
      <c r="P8" s="61">
        <v>19</v>
      </c>
      <c r="Q8" s="61">
        <v>4219</v>
      </c>
      <c r="R8" s="63">
        <v>3864</v>
      </c>
      <c r="S8" s="60">
        <v>0.04472222222222222</v>
      </c>
      <c r="T8" s="63">
        <v>355</v>
      </c>
      <c r="U8" s="60">
        <v>0.004108796296296296</v>
      </c>
      <c r="V8" s="64">
        <v>0.0728</v>
      </c>
      <c r="W8" s="63">
        <v>3582.7008</v>
      </c>
      <c r="X8" s="63">
        <v>3467.24546</v>
      </c>
      <c r="Y8" s="65">
        <v>0.003255777777777777</v>
      </c>
      <c r="Z8" s="65">
        <v>0.0045920664351851844</v>
      </c>
      <c r="AA8" s="65">
        <v>0.041466444444444445</v>
      </c>
      <c r="AB8" s="65">
        <v>0.006379452991452992</v>
      </c>
      <c r="AC8" s="61"/>
      <c r="AD8" s="113"/>
      <c r="AE8" s="112">
        <v>91.77253771149245</v>
      </c>
      <c r="AF8" s="114">
        <v>0.005005394455036705</v>
      </c>
      <c r="AG8" s="66">
        <v>91.13015308320499</v>
      </c>
      <c r="AH8" s="67"/>
      <c r="AI8" s="62">
        <v>0</v>
      </c>
      <c r="AJ8" s="62">
        <v>0</v>
      </c>
      <c r="AK8" s="68">
        <v>0</v>
      </c>
      <c r="AL8" s="69">
        <v>0.0021874999999999998</v>
      </c>
      <c r="AM8" s="62">
        <v>3</v>
      </c>
      <c r="AN8" s="62">
        <v>9</v>
      </c>
      <c r="AO8" s="70">
        <v>189</v>
      </c>
      <c r="AP8" s="69"/>
      <c r="AQ8" s="62">
        <v>0</v>
      </c>
      <c r="AR8" s="62">
        <v>0</v>
      </c>
      <c r="AS8" s="71">
        <v>0</v>
      </c>
      <c r="AT8" s="69">
        <v>0.0019212962962962962</v>
      </c>
      <c r="AU8" s="62">
        <v>2</v>
      </c>
      <c r="AV8" s="62">
        <v>46</v>
      </c>
      <c r="AW8" s="71">
        <v>166</v>
      </c>
      <c r="AX8" s="69"/>
      <c r="AY8" s="62">
        <v>0</v>
      </c>
      <c r="AZ8" s="62">
        <v>0</v>
      </c>
      <c r="BA8" s="71">
        <v>0</v>
      </c>
      <c r="BB8" s="69"/>
      <c r="BC8" s="62">
        <v>0</v>
      </c>
      <c r="BD8" s="62">
        <v>0</v>
      </c>
      <c r="BE8" s="71">
        <v>0</v>
      </c>
      <c r="BF8" s="99">
        <v>0.04472222222222222</v>
      </c>
      <c r="BG8" s="99">
        <v>0.041466444444444445</v>
      </c>
    </row>
    <row r="9" spans="1:59" ht="15">
      <c r="A9" s="1">
        <v>0.421146436052822</v>
      </c>
      <c r="B9" s="122">
        <v>5</v>
      </c>
      <c r="C9" s="20" t="s">
        <v>152</v>
      </c>
      <c r="D9" s="115" t="s">
        <v>134</v>
      </c>
      <c r="E9" s="115" t="s">
        <v>135</v>
      </c>
      <c r="F9" s="74" t="s">
        <v>151</v>
      </c>
      <c r="G9" s="80"/>
      <c r="H9" s="1">
        <v>42</v>
      </c>
      <c r="I9" s="117">
        <v>0.0081712962962963</v>
      </c>
      <c r="J9" s="57">
        <v>0.4611111111111111</v>
      </c>
      <c r="K9" s="58">
        <v>75</v>
      </c>
      <c r="L9" s="57">
        <v>0.5144097222222223</v>
      </c>
      <c r="M9" s="59">
        <v>0.05329861111111117</v>
      </c>
      <c r="N9" s="61">
        <v>1</v>
      </c>
      <c r="O9" s="62">
        <v>16</v>
      </c>
      <c r="P9" s="61">
        <v>45</v>
      </c>
      <c r="Q9" s="61">
        <v>4605</v>
      </c>
      <c r="R9" s="63">
        <v>4476</v>
      </c>
      <c r="S9" s="60">
        <v>0.051805555555555556</v>
      </c>
      <c r="T9" s="63">
        <v>129</v>
      </c>
      <c r="U9" s="60">
        <v>0.0014930555555555556</v>
      </c>
      <c r="V9" s="64">
        <v>0.041600000000000005</v>
      </c>
      <c r="W9" s="63">
        <v>4289.7984</v>
      </c>
      <c r="X9" s="63">
        <v>4249.28312</v>
      </c>
      <c r="Y9" s="65">
        <v>0.002155111111111115</v>
      </c>
      <c r="Z9" s="65">
        <v>0.0026240379629629625</v>
      </c>
      <c r="AA9" s="65">
        <v>0.04965044444444444</v>
      </c>
      <c r="AB9" s="65">
        <v>0.007638529914529914</v>
      </c>
      <c r="AC9" s="61"/>
      <c r="AD9" s="113"/>
      <c r="AE9" s="112">
        <v>75.57793690116877</v>
      </c>
      <c r="AF9" s="114">
        <v>0.012022067589100823</v>
      </c>
      <c r="AG9" s="66">
        <v>73.98928203139121</v>
      </c>
      <c r="AH9" s="75"/>
      <c r="AI9" s="62">
        <v>0</v>
      </c>
      <c r="AJ9" s="62">
        <v>0</v>
      </c>
      <c r="AK9" s="68">
        <v>0</v>
      </c>
      <c r="AL9" s="69">
        <v>0.0002893518518518519</v>
      </c>
      <c r="AM9" s="62">
        <v>0</v>
      </c>
      <c r="AN9" s="62">
        <v>25</v>
      </c>
      <c r="AO9" s="70">
        <v>25</v>
      </c>
      <c r="AP9" s="69"/>
      <c r="AQ9" s="62">
        <v>0</v>
      </c>
      <c r="AR9" s="62">
        <v>0</v>
      </c>
      <c r="AS9" s="71">
        <v>0</v>
      </c>
      <c r="AT9" s="69"/>
      <c r="AU9" s="62">
        <v>0</v>
      </c>
      <c r="AV9" s="62">
        <v>0</v>
      </c>
      <c r="AW9" s="71">
        <v>0</v>
      </c>
      <c r="AX9" s="69">
        <v>0.0012037037037037038</v>
      </c>
      <c r="AY9" s="62">
        <v>1</v>
      </c>
      <c r="AZ9" s="62">
        <v>44</v>
      </c>
      <c r="BA9" s="71">
        <v>104</v>
      </c>
      <c r="BB9" s="69"/>
      <c r="BC9" s="62">
        <v>0</v>
      </c>
      <c r="BD9" s="62">
        <v>0</v>
      </c>
      <c r="BE9" s="71">
        <v>0</v>
      </c>
      <c r="BF9" s="99">
        <v>0.051805555555555556</v>
      </c>
      <c r="BG9" s="99">
        <v>0.04965044444444444</v>
      </c>
    </row>
    <row r="10" spans="1:59" ht="15">
      <c r="A10" s="1">
        <v>0.4690454534166689</v>
      </c>
      <c r="B10" s="122">
        <v>6</v>
      </c>
      <c r="C10" s="20" t="s">
        <v>152</v>
      </c>
      <c r="D10" s="115" t="s">
        <v>84</v>
      </c>
      <c r="E10" s="115" t="s">
        <v>170</v>
      </c>
      <c r="F10" s="2" t="s">
        <v>151</v>
      </c>
      <c r="G10" s="79"/>
      <c r="H10" s="100">
        <v>92</v>
      </c>
      <c r="I10" s="117">
        <v>0.0109259259259259</v>
      </c>
      <c r="J10" s="57">
        <v>0.5729166666666666</v>
      </c>
      <c r="K10" s="58">
        <v>84</v>
      </c>
      <c r="L10" s="57">
        <v>0.6198611111111111</v>
      </c>
      <c r="M10" s="59">
        <v>0.046944444444444455</v>
      </c>
      <c r="N10" s="61">
        <v>1</v>
      </c>
      <c r="O10" s="62">
        <v>7</v>
      </c>
      <c r="P10" s="61">
        <v>36</v>
      </c>
      <c r="Q10" s="61">
        <v>4056</v>
      </c>
      <c r="R10" s="63">
        <v>3802</v>
      </c>
      <c r="S10" s="60">
        <v>0.04400462962962963</v>
      </c>
      <c r="T10" s="63">
        <v>254</v>
      </c>
      <c r="U10" s="60">
        <v>0.002939814814814815</v>
      </c>
      <c r="V10" s="64">
        <v>0.0884</v>
      </c>
      <c r="W10" s="63">
        <v>3465.9031999999997</v>
      </c>
      <c r="X10" s="63">
        <v>3320.22663</v>
      </c>
      <c r="Y10" s="65">
        <v>0.0038900092592592623</v>
      </c>
      <c r="Z10" s="65">
        <v>0.005576080671296295</v>
      </c>
      <c r="AA10" s="65">
        <v>0.04011462037037037</v>
      </c>
      <c r="AB10" s="65">
        <v>0.006171480056980057</v>
      </c>
      <c r="AC10" s="61"/>
      <c r="AD10" s="113"/>
      <c r="AE10" s="112">
        <v>94.44754397315118</v>
      </c>
      <c r="AF10" s="114">
        <v>0.0041239083351334044</v>
      </c>
      <c r="AG10" s="66">
        <v>94.35254368677073</v>
      </c>
      <c r="AH10" s="67">
        <v>0.0010185185185185186</v>
      </c>
      <c r="AI10" s="62">
        <v>1</v>
      </c>
      <c r="AJ10" s="62">
        <v>28</v>
      </c>
      <c r="AK10" s="68">
        <v>88</v>
      </c>
      <c r="AL10" s="69">
        <v>0.0009027777777777778</v>
      </c>
      <c r="AM10" s="62">
        <v>1</v>
      </c>
      <c r="AN10" s="62">
        <v>18</v>
      </c>
      <c r="AO10" s="70">
        <v>78</v>
      </c>
      <c r="AP10" s="69">
        <v>0.0010185185185185186</v>
      </c>
      <c r="AQ10" s="62">
        <v>1</v>
      </c>
      <c r="AR10" s="62">
        <v>28</v>
      </c>
      <c r="AS10" s="71">
        <v>88</v>
      </c>
      <c r="AT10" s="69"/>
      <c r="AU10" s="62">
        <v>0</v>
      </c>
      <c r="AV10" s="62">
        <v>0</v>
      </c>
      <c r="AW10" s="71">
        <v>0</v>
      </c>
      <c r="AX10" s="69"/>
      <c r="AY10" s="62">
        <v>0</v>
      </c>
      <c r="AZ10" s="62">
        <v>0</v>
      </c>
      <c r="BA10" s="71">
        <v>0</v>
      </c>
      <c r="BB10" s="69"/>
      <c r="BC10" s="62">
        <v>0</v>
      </c>
      <c r="BD10" s="62">
        <v>0</v>
      </c>
      <c r="BE10" s="71">
        <v>0</v>
      </c>
      <c r="BF10" s="99">
        <v>0.04400462962962963</v>
      </c>
      <c r="BG10" s="99">
        <v>0.04011462037037037</v>
      </c>
    </row>
    <row r="11" spans="1:59" ht="15">
      <c r="A11" s="1">
        <v>0.29826142098921316</v>
      </c>
      <c r="B11" s="1">
        <v>7</v>
      </c>
      <c r="C11" s="20" t="s">
        <v>152</v>
      </c>
      <c r="D11" s="115" t="s">
        <v>238</v>
      </c>
      <c r="E11" s="115" t="s">
        <v>239</v>
      </c>
      <c r="F11" s="74" t="s">
        <v>151</v>
      </c>
      <c r="G11" s="4"/>
      <c r="H11" s="1">
        <v>7</v>
      </c>
      <c r="I11" s="117">
        <v>0.0060648148148148145</v>
      </c>
      <c r="J11" s="57">
        <v>0.3590277777777778</v>
      </c>
      <c r="K11" s="58">
        <v>67</v>
      </c>
      <c r="L11" s="57">
        <v>0.40643518518518523</v>
      </c>
      <c r="M11" s="59">
        <v>0.047407407407407454</v>
      </c>
      <c r="N11" s="61">
        <v>1</v>
      </c>
      <c r="O11" s="62">
        <v>8</v>
      </c>
      <c r="P11" s="61">
        <v>16</v>
      </c>
      <c r="Q11" s="61">
        <v>4096</v>
      </c>
      <c r="R11" s="63">
        <v>3568</v>
      </c>
      <c r="S11" s="60">
        <v>0.041296296296296296</v>
      </c>
      <c r="T11" s="63">
        <v>528</v>
      </c>
      <c r="U11" s="60">
        <v>0.006111111111111111</v>
      </c>
      <c r="V11" s="64">
        <v>0</v>
      </c>
      <c r="W11" s="63">
        <v>3568</v>
      </c>
      <c r="X11" s="63">
        <v>3568</v>
      </c>
      <c r="Y11" s="65">
        <v>0</v>
      </c>
      <c r="Z11" s="65">
        <v>0</v>
      </c>
      <c r="AA11" s="65">
        <v>0.041296296296296296</v>
      </c>
      <c r="AB11" s="65">
        <v>0.006353276353276353</v>
      </c>
      <c r="AC11" s="61"/>
      <c r="AD11" s="113"/>
      <c r="AE11" s="112">
        <v>92.10922897956125</v>
      </c>
      <c r="AF11" s="114">
        <v>0.004888561764053806</v>
      </c>
      <c r="AG11" s="66">
        <v>88.92179322234509</v>
      </c>
      <c r="AH11" s="67"/>
      <c r="AI11" s="62">
        <v>0</v>
      </c>
      <c r="AJ11" s="62">
        <v>0</v>
      </c>
      <c r="AK11" s="68">
        <v>0</v>
      </c>
      <c r="AL11" s="69">
        <v>0.0008680555555555555</v>
      </c>
      <c r="AM11" s="62">
        <v>1</v>
      </c>
      <c r="AN11" s="62">
        <v>15</v>
      </c>
      <c r="AO11" s="70">
        <v>75</v>
      </c>
      <c r="AP11" s="69">
        <v>0.0016203703703703703</v>
      </c>
      <c r="AQ11" s="62">
        <v>2</v>
      </c>
      <c r="AR11" s="62">
        <v>20</v>
      </c>
      <c r="AS11" s="71">
        <v>140</v>
      </c>
      <c r="AT11" s="69">
        <v>0.001736111111111111</v>
      </c>
      <c r="AU11" s="62">
        <v>2</v>
      </c>
      <c r="AV11" s="62">
        <v>30</v>
      </c>
      <c r="AW11" s="71">
        <v>150</v>
      </c>
      <c r="AX11" s="69">
        <v>0.0008333333333333334</v>
      </c>
      <c r="AY11" s="62">
        <v>1</v>
      </c>
      <c r="AZ11" s="62">
        <v>12</v>
      </c>
      <c r="BA11" s="71">
        <v>72</v>
      </c>
      <c r="BB11" s="69">
        <v>0.0010532407407407407</v>
      </c>
      <c r="BC11" s="62">
        <v>1</v>
      </c>
      <c r="BD11" s="62">
        <v>31</v>
      </c>
      <c r="BE11" s="71">
        <v>91</v>
      </c>
      <c r="BF11" s="99">
        <v>0.041296296296296296</v>
      </c>
      <c r="BG11" s="99">
        <v>0.041296296296296296</v>
      </c>
    </row>
    <row r="12" spans="1:59" ht="15">
      <c r="A12" s="1">
        <v>0.518865694345538</v>
      </c>
      <c r="B12" s="1">
        <v>8</v>
      </c>
      <c r="C12" s="20" t="s">
        <v>152</v>
      </c>
      <c r="D12" s="115" t="s">
        <v>207</v>
      </c>
      <c r="E12" s="115" t="s">
        <v>208</v>
      </c>
      <c r="F12" s="74" t="s">
        <v>151</v>
      </c>
      <c r="G12" s="80"/>
      <c r="H12" s="1">
        <v>47</v>
      </c>
      <c r="I12" s="117">
        <v>0.00841435185185185</v>
      </c>
      <c r="J12" s="57">
        <v>0.4708333333333334</v>
      </c>
      <c r="K12" s="58">
        <v>75</v>
      </c>
      <c r="L12" s="57">
        <v>0.5276620370370371</v>
      </c>
      <c r="M12" s="59">
        <v>0.05682870370370369</v>
      </c>
      <c r="N12" s="61">
        <v>1</v>
      </c>
      <c r="O12" s="62">
        <v>21</v>
      </c>
      <c r="P12" s="61">
        <v>50</v>
      </c>
      <c r="Q12" s="61">
        <v>4910</v>
      </c>
      <c r="R12" s="63">
        <v>4630</v>
      </c>
      <c r="S12" s="60">
        <v>0.05358796296296296</v>
      </c>
      <c r="T12" s="63">
        <v>280</v>
      </c>
      <c r="U12" s="60">
        <v>0.0032407407407407406</v>
      </c>
      <c r="V12" s="64">
        <v>0.041600000000000005</v>
      </c>
      <c r="W12" s="63">
        <v>4437.392</v>
      </c>
      <c r="X12" s="63">
        <v>4403.28312</v>
      </c>
      <c r="Y12" s="65">
        <v>0.002229259259259261</v>
      </c>
      <c r="Z12" s="65">
        <v>0.0026240379629629625</v>
      </c>
      <c r="AA12" s="65">
        <v>0.051358703703703705</v>
      </c>
      <c r="AB12" s="65">
        <v>0.007901339031339032</v>
      </c>
      <c r="AC12" s="61"/>
      <c r="AD12" s="113"/>
      <c r="AE12" s="112">
        <v>72.19761226966303</v>
      </c>
      <c r="AF12" s="114">
        <v>0.013537065461898154</v>
      </c>
      <c r="AG12" s="66">
        <v>70.61387662958572</v>
      </c>
      <c r="AH12" s="75"/>
      <c r="AI12" s="62">
        <v>0</v>
      </c>
      <c r="AJ12" s="62">
        <v>0</v>
      </c>
      <c r="AK12" s="68">
        <v>0</v>
      </c>
      <c r="AL12" s="69">
        <v>0.0032407407407407406</v>
      </c>
      <c r="AM12" s="62">
        <v>4</v>
      </c>
      <c r="AN12" s="62">
        <v>40</v>
      </c>
      <c r="AO12" s="70">
        <v>280</v>
      </c>
      <c r="AP12" s="69"/>
      <c r="AQ12" s="62">
        <v>0</v>
      </c>
      <c r="AR12" s="62">
        <v>0</v>
      </c>
      <c r="AS12" s="71">
        <v>0</v>
      </c>
      <c r="AT12" s="69"/>
      <c r="AU12" s="62">
        <v>0</v>
      </c>
      <c r="AV12" s="62">
        <v>0</v>
      </c>
      <c r="AW12" s="71">
        <v>0</v>
      </c>
      <c r="AX12" s="69"/>
      <c r="AY12" s="62">
        <v>0</v>
      </c>
      <c r="AZ12" s="62">
        <v>0</v>
      </c>
      <c r="BA12" s="71">
        <v>0</v>
      </c>
      <c r="BB12" s="69"/>
      <c r="BC12" s="62">
        <v>0</v>
      </c>
      <c r="BD12" s="62">
        <v>0</v>
      </c>
      <c r="BE12" s="71">
        <v>0</v>
      </c>
      <c r="BF12" s="99">
        <v>0.05358796296296296</v>
      </c>
      <c r="BG12" s="99">
        <v>0.051358703703703705</v>
      </c>
    </row>
    <row r="13" spans="1:59" ht="15">
      <c r="A13" s="1">
        <v>0.02304490633364875</v>
      </c>
      <c r="B13" s="1">
        <v>9</v>
      </c>
      <c r="C13" s="20" t="s">
        <v>152</v>
      </c>
      <c r="D13" s="115" t="s">
        <v>39</v>
      </c>
      <c r="E13" s="115" t="s">
        <v>112</v>
      </c>
      <c r="F13" s="2" t="s">
        <v>151</v>
      </c>
      <c r="G13" s="79"/>
      <c r="H13" s="1">
        <v>103</v>
      </c>
      <c r="I13" s="117">
        <v>0.0114930555555555</v>
      </c>
      <c r="J13" s="57">
        <v>0.5972222222222222</v>
      </c>
      <c r="K13" s="58">
        <v>86</v>
      </c>
      <c r="L13" s="57">
        <v>0.6549884259259259</v>
      </c>
      <c r="M13" s="59">
        <v>0.05776620370370367</v>
      </c>
      <c r="N13" s="61">
        <v>1</v>
      </c>
      <c r="O13" s="62">
        <v>23</v>
      </c>
      <c r="P13" s="61">
        <v>11</v>
      </c>
      <c r="Q13" s="61">
        <v>4991</v>
      </c>
      <c r="R13" s="63">
        <v>4804</v>
      </c>
      <c r="S13" s="60">
        <v>0.055601851851851854</v>
      </c>
      <c r="T13" s="63">
        <v>187</v>
      </c>
      <c r="U13" s="60">
        <v>0.0021643518518518518</v>
      </c>
      <c r="V13" s="64">
        <v>0.09880000000000001</v>
      </c>
      <c r="W13" s="63">
        <v>4329.3648</v>
      </c>
      <c r="X13" s="63">
        <v>4265.54741</v>
      </c>
      <c r="Y13" s="65">
        <v>0.0054934629629629595</v>
      </c>
      <c r="Z13" s="65">
        <v>0.006232090162037036</v>
      </c>
      <c r="AA13" s="65">
        <v>0.05010838888888889</v>
      </c>
      <c r="AB13" s="65">
        <v>0.007708982905982906</v>
      </c>
      <c r="AC13" s="61"/>
      <c r="AD13" s="113"/>
      <c r="AE13" s="112">
        <v>74.6717507487881</v>
      </c>
      <c r="AF13" s="114">
        <v>0.012437758562700095</v>
      </c>
      <c r="AG13" s="66">
        <v>73.63279779553062</v>
      </c>
      <c r="AH13" s="75"/>
      <c r="AI13" s="62">
        <v>0</v>
      </c>
      <c r="AJ13" s="62">
        <v>0</v>
      </c>
      <c r="AK13" s="68">
        <v>0</v>
      </c>
      <c r="AL13" s="69"/>
      <c r="AM13" s="62">
        <v>0</v>
      </c>
      <c r="AN13" s="62">
        <v>0</v>
      </c>
      <c r="AO13" s="70">
        <v>0</v>
      </c>
      <c r="AP13" s="69"/>
      <c r="AQ13" s="62">
        <v>0</v>
      </c>
      <c r="AR13" s="62">
        <v>0</v>
      </c>
      <c r="AS13" s="71">
        <v>0</v>
      </c>
      <c r="AT13" s="69"/>
      <c r="AU13" s="62">
        <v>0</v>
      </c>
      <c r="AV13" s="62">
        <v>0</v>
      </c>
      <c r="AW13" s="71">
        <v>0</v>
      </c>
      <c r="AX13" s="69"/>
      <c r="AY13" s="62">
        <v>0</v>
      </c>
      <c r="AZ13" s="62">
        <v>0</v>
      </c>
      <c r="BA13" s="71">
        <v>0</v>
      </c>
      <c r="BB13" s="69">
        <v>0.0021643518518518518</v>
      </c>
      <c r="BC13" s="62">
        <v>3</v>
      </c>
      <c r="BD13" s="62">
        <v>7</v>
      </c>
      <c r="BE13" s="71">
        <v>187</v>
      </c>
      <c r="BF13" s="99">
        <v>0.055601851851851854</v>
      </c>
      <c r="BG13" s="99">
        <v>0.05010838888888889</v>
      </c>
    </row>
    <row r="14" spans="1:59" ht="15">
      <c r="A14" s="1">
        <v>0.11497799523285057</v>
      </c>
      <c r="B14" s="1">
        <v>10</v>
      </c>
      <c r="C14" s="20" t="s">
        <v>152</v>
      </c>
      <c r="D14" s="115" t="s">
        <v>242</v>
      </c>
      <c r="E14" s="115" t="s">
        <v>144</v>
      </c>
      <c r="F14" s="74" t="s">
        <v>151</v>
      </c>
      <c r="G14" s="4"/>
      <c r="H14" s="1">
        <v>90</v>
      </c>
      <c r="I14" s="117">
        <v>0.0107638888888889</v>
      </c>
      <c r="J14" s="57">
        <v>0.5631944444444444</v>
      </c>
      <c r="K14" s="58">
        <v>82</v>
      </c>
      <c r="L14" s="57">
        <v>0.6385069444444444</v>
      </c>
      <c r="M14" s="59">
        <v>0.0753125</v>
      </c>
      <c r="N14" s="61">
        <v>1</v>
      </c>
      <c r="O14" s="62">
        <v>48</v>
      </c>
      <c r="P14" s="61">
        <v>27</v>
      </c>
      <c r="Q14" s="61">
        <v>6507</v>
      </c>
      <c r="R14" s="63">
        <v>6507</v>
      </c>
      <c r="S14" s="60">
        <v>0.0753125</v>
      </c>
      <c r="T14" s="63">
        <v>0</v>
      </c>
      <c r="U14" s="60">
        <v>0</v>
      </c>
      <c r="V14" s="64">
        <v>0.07800000000000001</v>
      </c>
      <c r="W14" s="63">
        <v>5999.454</v>
      </c>
      <c r="X14" s="63">
        <v>6081.90585</v>
      </c>
      <c r="Y14" s="65">
        <v>0.005874375000000003</v>
      </c>
      <c r="Z14" s="65">
        <v>0.004920071180555555</v>
      </c>
      <c r="AA14" s="65">
        <v>0.069438125</v>
      </c>
      <c r="AB14" s="65">
        <v>0.010682788461538462</v>
      </c>
      <c r="AC14" s="61"/>
      <c r="AD14" s="113"/>
      <c r="AE14" s="112">
        <v>36.421828939362044</v>
      </c>
      <c r="AF14" s="114">
        <v>0.012209766781913612</v>
      </c>
      <c r="AG14" s="66">
        <v>33.821459548835904</v>
      </c>
      <c r="AH14" s="67"/>
      <c r="AI14" s="62">
        <v>0</v>
      </c>
      <c r="AJ14" s="62">
        <v>0</v>
      </c>
      <c r="AK14" s="68">
        <v>0</v>
      </c>
      <c r="AL14" s="69"/>
      <c r="AM14" s="62">
        <v>0</v>
      </c>
      <c r="AN14" s="62">
        <v>0</v>
      </c>
      <c r="AO14" s="70">
        <v>0</v>
      </c>
      <c r="AP14" s="69"/>
      <c r="AQ14" s="62">
        <v>0</v>
      </c>
      <c r="AR14" s="62">
        <v>0</v>
      </c>
      <c r="AS14" s="71">
        <v>0</v>
      </c>
      <c r="AT14" s="69"/>
      <c r="AU14" s="62">
        <v>0</v>
      </c>
      <c r="AV14" s="62">
        <v>0</v>
      </c>
      <c r="AW14" s="71">
        <v>0</v>
      </c>
      <c r="AX14" s="69"/>
      <c r="AY14" s="62">
        <v>0</v>
      </c>
      <c r="AZ14" s="62">
        <v>0</v>
      </c>
      <c r="BA14" s="71">
        <v>0</v>
      </c>
      <c r="BB14" s="69"/>
      <c r="BC14" s="62">
        <v>0</v>
      </c>
      <c r="BD14" s="62">
        <v>0</v>
      </c>
      <c r="BE14" s="71">
        <v>0</v>
      </c>
      <c r="BF14" s="99">
        <v>0.0753125</v>
      </c>
      <c r="BG14" s="99">
        <v>0.069438125</v>
      </c>
    </row>
    <row r="15" spans="1:59" ht="15">
      <c r="A15" s="1">
        <v>0.7952221274039591</v>
      </c>
      <c r="B15" s="1">
        <v>11</v>
      </c>
      <c r="C15" s="20" t="s">
        <v>152</v>
      </c>
      <c r="D15" s="115" t="s">
        <v>7</v>
      </c>
      <c r="E15" s="115" t="s">
        <v>105</v>
      </c>
      <c r="F15" s="74"/>
      <c r="G15" s="80"/>
      <c r="H15" s="1">
        <v>66</v>
      </c>
      <c r="I15" s="1"/>
      <c r="J15" s="57">
        <v>0.5736111111111112</v>
      </c>
      <c r="K15" s="58">
        <v>83</v>
      </c>
      <c r="L15" s="57">
        <v>0.6410185185185185</v>
      </c>
      <c r="M15" s="59">
        <v>0.06740740740740736</v>
      </c>
      <c r="N15" s="61">
        <v>1</v>
      </c>
      <c r="O15" s="62">
        <v>37</v>
      </c>
      <c r="P15" s="61">
        <v>4</v>
      </c>
      <c r="Q15" s="61">
        <v>5824</v>
      </c>
      <c r="R15" s="63">
        <v>4882</v>
      </c>
      <c r="S15" s="60">
        <v>0.05650462962962963</v>
      </c>
      <c r="T15" s="63">
        <v>942</v>
      </c>
      <c r="U15" s="60">
        <v>0.010902777777777779</v>
      </c>
      <c r="V15" s="64">
        <v>0.08320000000000001</v>
      </c>
      <c r="W15" s="63">
        <v>4475.8176</v>
      </c>
      <c r="X15" s="63">
        <v>4428.56624</v>
      </c>
      <c r="Y15" s="65">
        <v>0.0047011851851851815</v>
      </c>
      <c r="Z15" s="65">
        <v>0.005248075925925925</v>
      </c>
      <c r="AA15" s="65">
        <v>0.05180344444444445</v>
      </c>
      <c r="AB15" s="65">
        <v>0.007969760683760685</v>
      </c>
      <c r="AC15" s="61"/>
      <c r="AD15" s="113"/>
      <c r="AE15" s="112">
        <v>71.31755377010487</v>
      </c>
      <c r="AF15" s="114">
        <v>0.013911185490377016</v>
      </c>
      <c r="AG15" s="66">
        <v>70.05971572164744</v>
      </c>
      <c r="AH15" s="75"/>
      <c r="AI15" s="62">
        <v>1</v>
      </c>
      <c r="AJ15" s="62">
        <v>51</v>
      </c>
      <c r="AK15" s="68">
        <v>111</v>
      </c>
      <c r="AL15" s="76"/>
      <c r="AM15" s="62">
        <v>7</v>
      </c>
      <c r="AN15" s="62">
        <v>23</v>
      </c>
      <c r="AO15" s="70">
        <v>443</v>
      </c>
      <c r="AP15" s="69"/>
      <c r="AQ15" s="62">
        <v>0</v>
      </c>
      <c r="AR15" s="62">
        <v>0</v>
      </c>
      <c r="AS15" s="71">
        <v>0</v>
      </c>
      <c r="AT15" s="69"/>
      <c r="AU15" s="62">
        <v>6</v>
      </c>
      <c r="AV15" s="62">
        <v>28</v>
      </c>
      <c r="AW15" s="71">
        <v>388</v>
      </c>
      <c r="AX15" s="69"/>
      <c r="AY15" s="62">
        <v>0</v>
      </c>
      <c r="AZ15" s="62">
        <v>0</v>
      </c>
      <c r="BA15" s="71">
        <v>0</v>
      </c>
      <c r="BB15" s="69"/>
      <c r="BC15" s="62">
        <v>0</v>
      </c>
      <c r="BD15" s="62">
        <v>0</v>
      </c>
      <c r="BE15" s="71">
        <v>0</v>
      </c>
      <c r="BF15" s="99">
        <v>0.05650462962962963</v>
      </c>
      <c r="BG15" s="99">
        <v>0.05180344444444445</v>
      </c>
    </row>
    <row r="16" spans="1:59" ht="15">
      <c r="A16" s="1">
        <v>0.623083060832196</v>
      </c>
      <c r="B16" s="1">
        <v>12</v>
      </c>
      <c r="C16" s="20" t="s">
        <v>152</v>
      </c>
      <c r="D16" s="115" t="s">
        <v>148</v>
      </c>
      <c r="E16" s="115" t="s">
        <v>161</v>
      </c>
      <c r="F16" s="2" t="s">
        <v>151</v>
      </c>
      <c r="G16" s="4"/>
      <c r="H16" s="100">
        <v>22</v>
      </c>
      <c r="I16" s="117">
        <v>0.00671296296296296</v>
      </c>
      <c r="J16" s="59">
        <v>0.3979166666666667</v>
      </c>
      <c r="K16" s="101">
        <v>70</v>
      </c>
      <c r="L16" s="59">
        <v>0.45611111111111113</v>
      </c>
      <c r="M16" s="59">
        <v>0.05819444444444444</v>
      </c>
      <c r="N16" s="61">
        <v>1</v>
      </c>
      <c r="O16" s="62">
        <v>23</v>
      </c>
      <c r="P16" s="61">
        <v>48</v>
      </c>
      <c r="Q16" s="61">
        <v>5028</v>
      </c>
      <c r="R16" s="63">
        <v>4833</v>
      </c>
      <c r="S16" s="60">
        <v>0.0559375</v>
      </c>
      <c r="T16" s="63">
        <v>195</v>
      </c>
      <c r="U16" s="60">
        <v>0.0022569444444444442</v>
      </c>
      <c r="V16" s="64">
        <v>0.015600000000000003</v>
      </c>
      <c r="W16" s="63">
        <v>4757.6052</v>
      </c>
      <c r="X16" s="63">
        <v>4747.98117</v>
      </c>
      <c r="Y16" s="65">
        <v>0.0008726250000000004</v>
      </c>
      <c r="Z16" s="65">
        <v>0.000984014236111111</v>
      </c>
      <c r="AA16" s="102">
        <v>0.055064875</v>
      </c>
      <c r="AB16" s="65">
        <v>0.00847151923076923</v>
      </c>
      <c r="AC16" s="61"/>
      <c r="AD16" s="113"/>
      <c r="AE16" s="112">
        <v>64.86379449373459</v>
      </c>
      <c r="AF16" s="114">
        <v>0.016227125036130323</v>
      </c>
      <c r="AG16" s="66">
        <v>63.05871000645704</v>
      </c>
      <c r="AH16" s="103"/>
      <c r="AI16" s="62">
        <v>0</v>
      </c>
      <c r="AJ16" s="62">
        <v>0</v>
      </c>
      <c r="AK16" s="68">
        <v>0</v>
      </c>
      <c r="AL16" s="104">
        <v>0.002002314814814815</v>
      </c>
      <c r="AM16" s="62">
        <v>2</v>
      </c>
      <c r="AN16" s="62">
        <v>53</v>
      </c>
      <c r="AO16" s="70">
        <v>173</v>
      </c>
      <c r="AP16" s="104">
        <v>0.0002546296296296296</v>
      </c>
      <c r="AQ16" s="62">
        <v>0</v>
      </c>
      <c r="AR16" s="62">
        <v>22</v>
      </c>
      <c r="AS16" s="71">
        <v>22</v>
      </c>
      <c r="AT16" s="104"/>
      <c r="AU16" s="62">
        <v>0</v>
      </c>
      <c r="AV16" s="62">
        <v>0</v>
      </c>
      <c r="AW16" s="71">
        <v>0</v>
      </c>
      <c r="AX16" s="104"/>
      <c r="AY16" s="62">
        <v>0</v>
      </c>
      <c r="AZ16" s="62">
        <v>0</v>
      </c>
      <c r="BA16" s="71">
        <v>0</v>
      </c>
      <c r="BB16" s="104"/>
      <c r="BC16" s="62">
        <v>0</v>
      </c>
      <c r="BD16" s="62">
        <v>0</v>
      </c>
      <c r="BE16" s="71">
        <v>0</v>
      </c>
      <c r="BF16" s="99">
        <v>0.0559375</v>
      </c>
      <c r="BG16" s="99">
        <v>0.055064875</v>
      </c>
    </row>
    <row r="17" spans="1:59" ht="15">
      <c r="A17" s="1">
        <v>0.2559769736154709</v>
      </c>
      <c r="B17" s="1">
        <v>13</v>
      </c>
      <c r="C17" s="20" t="s">
        <v>152</v>
      </c>
      <c r="D17" s="115" t="s">
        <v>145</v>
      </c>
      <c r="E17" s="115" t="s">
        <v>245</v>
      </c>
      <c r="F17" s="1"/>
      <c r="G17" s="4"/>
      <c r="H17" s="100">
        <v>46</v>
      </c>
      <c r="I17" s="100"/>
      <c r="J17" s="57">
        <v>0.5479166666666667</v>
      </c>
      <c r="K17" s="58">
        <v>81</v>
      </c>
      <c r="L17" s="57">
        <v>0.6054398148148148</v>
      </c>
      <c r="M17" s="59">
        <v>0.05752314814814807</v>
      </c>
      <c r="N17" s="61">
        <v>1</v>
      </c>
      <c r="O17" s="62">
        <v>22</v>
      </c>
      <c r="P17" s="61">
        <v>50</v>
      </c>
      <c r="Q17" s="61">
        <v>4970</v>
      </c>
      <c r="R17" s="63">
        <v>4970</v>
      </c>
      <c r="S17" s="60">
        <v>0.05752314814814815</v>
      </c>
      <c r="T17" s="63">
        <v>0</v>
      </c>
      <c r="U17" s="60">
        <v>0</v>
      </c>
      <c r="V17" s="64">
        <v>0.0728</v>
      </c>
      <c r="W17" s="63">
        <v>4608.184</v>
      </c>
      <c r="X17" s="63">
        <v>4573.24546</v>
      </c>
      <c r="Y17" s="65">
        <v>0.004187685185185183</v>
      </c>
      <c r="Z17" s="65">
        <v>0.0045920664351851844</v>
      </c>
      <c r="AA17" s="65">
        <v>0.053335462962962966</v>
      </c>
      <c r="AB17" s="65">
        <v>0.00820545584045584</v>
      </c>
      <c r="AC17" s="61"/>
      <c r="AD17" s="113"/>
      <c r="AE17" s="112">
        <v>68.28597650453413</v>
      </c>
      <c r="AF17" s="114">
        <v>0.01510605810736134</v>
      </c>
      <c r="AG17" s="66">
        <v>66.88860519751105</v>
      </c>
      <c r="AH17" s="67"/>
      <c r="AI17" s="62">
        <v>0</v>
      </c>
      <c r="AJ17" s="62">
        <v>0</v>
      </c>
      <c r="AK17" s="68">
        <v>0</v>
      </c>
      <c r="AL17" s="69"/>
      <c r="AM17" s="62">
        <v>0</v>
      </c>
      <c r="AN17" s="62">
        <v>0</v>
      </c>
      <c r="AO17" s="70">
        <v>0</v>
      </c>
      <c r="AP17" s="69"/>
      <c r="AQ17" s="62">
        <v>0</v>
      </c>
      <c r="AR17" s="62">
        <v>0</v>
      </c>
      <c r="AS17" s="71">
        <v>0</v>
      </c>
      <c r="AT17" s="69"/>
      <c r="AU17" s="62">
        <v>0</v>
      </c>
      <c r="AV17" s="62">
        <v>0</v>
      </c>
      <c r="AW17" s="71">
        <v>0</v>
      </c>
      <c r="AX17" s="69"/>
      <c r="AY17" s="62">
        <v>0</v>
      </c>
      <c r="AZ17" s="62">
        <v>0</v>
      </c>
      <c r="BA17" s="71">
        <v>0</v>
      </c>
      <c r="BB17" s="69"/>
      <c r="BC17" s="62">
        <v>0</v>
      </c>
      <c r="BD17" s="62">
        <v>0</v>
      </c>
      <c r="BE17" s="71">
        <v>0</v>
      </c>
      <c r="BF17" s="99">
        <v>0.05752314814814815</v>
      </c>
      <c r="BG17" s="99">
        <v>0.053335462962962966</v>
      </c>
    </row>
    <row r="18" spans="1:59" ht="15">
      <c r="A18" s="1">
        <v>0.4757459814118882</v>
      </c>
      <c r="B18" s="1">
        <v>14</v>
      </c>
      <c r="C18" s="20" t="s">
        <v>152</v>
      </c>
      <c r="D18" s="115" t="s">
        <v>171</v>
      </c>
      <c r="E18" s="115" t="s">
        <v>106</v>
      </c>
      <c r="F18" s="74"/>
      <c r="G18" s="80"/>
      <c r="H18" s="1">
        <v>6</v>
      </c>
      <c r="I18" s="1"/>
      <c r="J18" s="57">
        <v>0.5833333333333334</v>
      </c>
      <c r="K18" s="58">
        <v>83</v>
      </c>
      <c r="L18" s="57">
        <v>0.643449074074074</v>
      </c>
      <c r="M18" s="59">
        <v>0.060115740740740664</v>
      </c>
      <c r="N18" s="61">
        <v>1</v>
      </c>
      <c r="O18" s="62">
        <v>26</v>
      </c>
      <c r="P18" s="61">
        <v>34</v>
      </c>
      <c r="Q18" s="61">
        <v>5194</v>
      </c>
      <c r="R18" s="63">
        <v>3516</v>
      </c>
      <c r="S18" s="60">
        <v>0.04069444444444444</v>
      </c>
      <c r="T18" s="63">
        <v>1678</v>
      </c>
      <c r="U18" s="60">
        <v>0.019421296296296298</v>
      </c>
      <c r="V18" s="64">
        <v>0.08320000000000001</v>
      </c>
      <c r="W18" s="63">
        <v>3223.4688</v>
      </c>
      <c r="X18" s="63">
        <v>3062.56624</v>
      </c>
      <c r="Y18" s="65">
        <v>0.0033857777777777766</v>
      </c>
      <c r="Z18" s="65">
        <v>0.005248075925925925</v>
      </c>
      <c r="AA18" s="65">
        <v>0.03730866666666667</v>
      </c>
      <c r="AB18" s="65">
        <v>0.005739794871794873</v>
      </c>
      <c r="AC18" s="61"/>
      <c r="AD18" s="113"/>
      <c r="AE18" s="112">
        <v>100</v>
      </c>
      <c r="AF18" s="114">
        <v>0.0026389533617657258</v>
      </c>
      <c r="AG18" s="66">
        <v>100</v>
      </c>
      <c r="AH18" s="75"/>
      <c r="AI18" s="62">
        <v>0</v>
      </c>
      <c r="AJ18" s="62">
        <v>0</v>
      </c>
      <c r="AK18" s="68">
        <v>0</v>
      </c>
      <c r="AL18" s="69"/>
      <c r="AM18" s="62">
        <v>9</v>
      </c>
      <c r="AN18" s="62">
        <v>23</v>
      </c>
      <c r="AO18" s="70">
        <v>563</v>
      </c>
      <c r="AP18" s="69"/>
      <c r="AQ18" s="62">
        <v>3</v>
      </c>
      <c r="AR18" s="62">
        <v>24</v>
      </c>
      <c r="AS18" s="71">
        <v>204</v>
      </c>
      <c r="AT18" s="69"/>
      <c r="AU18" s="62">
        <v>8</v>
      </c>
      <c r="AV18" s="62">
        <v>20</v>
      </c>
      <c r="AW18" s="71">
        <v>500</v>
      </c>
      <c r="AX18" s="69"/>
      <c r="AY18" s="62">
        <v>1</v>
      </c>
      <c r="AZ18" s="62">
        <v>51</v>
      </c>
      <c r="BA18" s="71">
        <v>111</v>
      </c>
      <c r="BB18" s="69"/>
      <c r="BC18" s="62">
        <v>5</v>
      </c>
      <c r="BD18" s="62">
        <v>0</v>
      </c>
      <c r="BE18" s="71">
        <v>300</v>
      </c>
      <c r="BF18" s="99">
        <v>0.04069444444444444</v>
      </c>
      <c r="BG18" s="99">
        <v>0.03730866666666667</v>
      </c>
    </row>
    <row r="19" spans="1:59" ht="15">
      <c r="A19" s="1">
        <v>0.2838206155429883</v>
      </c>
      <c r="B19" s="1">
        <v>15</v>
      </c>
      <c r="C19" s="20" t="s">
        <v>152</v>
      </c>
      <c r="D19" s="115" t="s">
        <v>200</v>
      </c>
      <c r="E19" s="115" t="s">
        <v>99</v>
      </c>
      <c r="F19" s="74" t="s">
        <v>151</v>
      </c>
      <c r="G19" s="80"/>
      <c r="H19" s="1">
        <v>102</v>
      </c>
      <c r="I19" s="117">
        <v>0.011412037037037</v>
      </c>
      <c r="J19" s="57">
        <v>0.5875</v>
      </c>
      <c r="K19" s="58">
        <v>85</v>
      </c>
      <c r="L19" s="57">
        <v>0.6355902777777778</v>
      </c>
      <c r="M19" s="59">
        <v>0.048090277777777746</v>
      </c>
      <c r="N19" s="61">
        <v>1</v>
      </c>
      <c r="O19" s="62">
        <v>9</v>
      </c>
      <c r="P19" s="61">
        <v>15</v>
      </c>
      <c r="Q19" s="61">
        <v>4155</v>
      </c>
      <c r="R19" s="63">
        <v>3901</v>
      </c>
      <c r="S19" s="60">
        <v>0.04515046296296296</v>
      </c>
      <c r="T19" s="63">
        <v>254</v>
      </c>
      <c r="U19" s="60">
        <v>0.002939814814814815</v>
      </c>
      <c r="V19" s="64">
        <v>0.09360000000000002</v>
      </c>
      <c r="W19" s="63">
        <v>3535.8664</v>
      </c>
      <c r="X19" s="63">
        <v>3390.88702</v>
      </c>
      <c r="Y19" s="65">
        <v>0.004226083333333334</v>
      </c>
      <c r="Z19" s="65">
        <v>0.0059040854166666655</v>
      </c>
      <c r="AA19" s="65">
        <v>0.04092437962962963</v>
      </c>
      <c r="AB19" s="65">
        <v>0.006296058404558404</v>
      </c>
      <c r="AC19" s="61"/>
      <c r="AD19" s="113"/>
      <c r="AE19" s="112">
        <v>92.84518229717769</v>
      </c>
      <c r="AF19" s="114">
        <v>0.004639036856778125</v>
      </c>
      <c r="AG19" s="66">
        <v>92.80379393287669</v>
      </c>
      <c r="AH19" s="67"/>
      <c r="AI19" s="62">
        <v>0</v>
      </c>
      <c r="AJ19" s="62">
        <v>0</v>
      </c>
      <c r="AK19" s="68">
        <v>0</v>
      </c>
      <c r="AL19" s="69"/>
      <c r="AM19" s="62">
        <v>0</v>
      </c>
      <c r="AN19" s="62">
        <v>0</v>
      </c>
      <c r="AO19" s="70">
        <v>0</v>
      </c>
      <c r="AP19" s="69">
        <v>0.00048611111111111104</v>
      </c>
      <c r="AQ19" s="62">
        <v>0</v>
      </c>
      <c r="AR19" s="62">
        <v>42</v>
      </c>
      <c r="AS19" s="71">
        <v>42</v>
      </c>
      <c r="AT19" s="69">
        <v>0.0016435185185185183</v>
      </c>
      <c r="AU19" s="62">
        <v>2</v>
      </c>
      <c r="AV19" s="62">
        <v>22</v>
      </c>
      <c r="AW19" s="71">
        <v>142</v>
      </c>
      <c r="AX19" s="69"/>
      <c r="AY19" s="62">
        <v>0</v>
      </c>
      <c r="AZ19" s="62">
        <v>0</v>
      </c>
      <c r="BA19" s="71">
        <v>0</v>
      </c>
      <c r="BB19" s="69">
        <v>0.0008101851851851852</v>
      </c>
      <c r="BC19" s="62">
        <v>1</v>
      </c>
      <c r="BD19" s="62">
        <v>10</v>
      </c>
      <c r="BE19" s="71">
        <v>70</v>
      </c>
      <c r="BF19" s="99">
        <v>0.04515046296296296</v>
      </c>
      <c r="BG19" s="99">
        <v>0.04092437962962963</v>
      </c>
    </row>
    <row r="20" spans="1:59" ht="15">
      <c r="A20" s="1">
        <v>0.8019381036493907</v>
      </c>
      <c r="B20" s="1">
        <v>16</v>
      </c>
      <c r="C20" s="20" t="s">
        <v>152</v>
      </c>
      <c r="D20" s="115" t="s">
        <v>252</v>
      </c>
      <c r="E20" s="115" t="s">
        <v>253</v>
      </c>
      <c r="F20" s="74" t="s">
        <v>151</v>
      </c>
      <c r="G20" s="80"/>
      <c r="H20" s="100">
        <v>82</v>
      </c>
      <c r="I20" s="117">
        <v>0.0102777777777778</v>
      </c>
      <c r="J20" s="57">
        <v>0.5534722222222223</v>
      </c>
      <c r="K20" s="58">
        <v>82</v>
      </c>
      <c r="L20" s="57">
        <v>0.6044907407407407</v>
      </c>
      <c r="M20" s="59">
        <v>0.05101851851851846</v>
      </c>
      <c r="N20" s="61">
        <v>1</v>
      </c>
      <c r="O20" s="62">
        <v>13</v>
      </c>
      <c r="P20" s="61">
        <v>28</v>
      </c>
      <c r="Q20" s="61">
        <v>4408</v>
      </c>
      <c r="R20" s="63">
        <v>4210</v>
      </c>
      <c r="S20" s="60">
        <v>0.048726851851851855</v>
      </c>
      <c r="T20" s="63">
        <v>198</v>
      </c>
      <c r="U20" s="60">
        <v>0.0022916666666666667</v>
      </c>
      <c r="V20" s="64">
        <v>0.07800000000000001</v>
      </c>
      <c r="W20" s="63">
        <v>3881.62</v>
      </c>
      <c r="X20" s="63">
        <v>3784.90585</v>
      </c>
      <c r="Y20" s="65">
        <v>0.0038006944444444455</v>
      </c>
      <c r="Z20" s="65">
        <v>0.004920071180555555</v>
      </c>
      <c r="AA20" s="65">
        <v>0.04492615740740741</v>
      </c>
      <c r="AB20" s="65">
        <v>0.006911716524216524</v>
      </c>
      <c r="AC20" s="61"/>
      <c r="AD20" s="113"/>
      <c r="AE20" s="112">
        <v>84.92641474552381</v>
      </c>
      <c r="AF20" s="114">
        <v>0.007714008529160685</v>
      </c>
      <c r="AG20" s="66">
        <v>84.16760375628527</v>
      </c>
      <c r="AH20" s="73"/>
      <c r="AI20" s="62">
        <v>0</v>
      </c>
      <c r="AJ20" s="62">
        <v>0</v>
      </c>
      <c r="AK20" s="68">
        <v>0</v>
      </c>
      <c r="AL20" s="69"/>
      <c r="AM20" s="62">
        <v>0</v>
      </c>
      <c r="AN20" s="62">
        <v>0</v>
      </c>
      <c r="AO20" s="70">
        <v>0</v>
      </c>
      <c r="AP20" s="69">
        <v>0.0013425925925925925</v>
      </c>
      <c r="AQ20" s="62">
        <v>1</v>
      </c>
      <c r="AR20" s="62">
        <v>56</v>
      </c>
      <c r="AS20" s="71">
        <v>116</v>
      </c>
      <c r="AT20" s="69"/>
      <c r="AU20" s="62">
        <v>0</v>
      </c>
      <c r="AV20" s="62">
        <v>0</v>
      </c>
      <c r="AW20" s="71">
        <v>0</v>
      </c>
      <c r="AX20" s="69"/>
      <c r="AY20" s="62">
        <v>0</v>
      </c>
      <c r="AZ20" s="62">
        <v>0</v>
      </c>
      <c r="BA20" s="71">
        <v>0</v>
      </c>
      <c r="BB20" s="69">
        <v>0.0009490740740740741</v>
      </c>
      <c r="BC20" s="62">
        <v>1</v>
      </c>
      <c r="BD20" s="62">
        <v>22</v>
      </c>
      <c r="BE20" s="71">
        <v>82</v>
      </c>
      <c r="BF20" s="99">
        <v>0.048726851851851855</v>
      </c>
      <c r="BG20" s="99">
        <v>0.04492615740740741</v>
      </c>
    </row>
    <row r="21" spans="1:59" ht="15">
      <c r="A21" s="1">
        <v>0.45670829600854046</v>
      </c>
      <c r="B21" s="1">
        <v>17</v>
      </c>
      <c r="C21" s="20" t="s">
        <v>152</v>
      </c>
      <c r="D21" s="115" t="s">
        <v>102</v>
      </c>
      <c r="E21" s="115" t="s">
        <v>97</v>
      </c>
      <c r="F21" s="2"/>
      <c r="G21" s="79"/>
      <c r="H21" s="1">
        <v>97</v>
      </c>
      <c r="I21" s="1"/>
      <c r="J21" s="57">
        <v>0.5555555555555556</v>
      </c>
      <c r="K21" s="58">
        <v>81</v>
      </c>
      <c r="L21" s="57">
        <v>0.6069444444444444</v>
      </c>
      <c r="M21" s="59">
        <v>0.05138888888888882</v>
      </c>
      <c r="N21" s="61">
        <v>1</v>
      </c>
      <c r="O21" s="62">
        <v>14</v>
      </c>
      <c r="P21" s="61">
        <v>0</v>
      </c>
      <c r="Q21" s="61">
        <v>4440</v>
      </c>
      <c r="R21" s="63">
        <v>4440</v>
      </c>
      <c r="S21" s="60">
        <v>0.05138888888888889</v>
      </c>
      <c r="T21" s="63">
        <v>0</v>
      </c>
      <c r="U21" s="60">
        <v>0</v>
      </c>
      <c r="V21" s="64">
        <v>0.0728</v>
      </c>
      <c r="W21" s="63">
        <v>4116.768</v>
      </c>
      <c r="X21" s="63">
        <v>4043.24546</v>
      </c>
      <c r="Y21" s="65">
        <v>0.003741111111111111</v>
      </c>
      <c r="Z21" s="65">
        <v>0.0045920664351851844</v>
      </c>
      <c r="AA21" s="65">
        <v>0.047647777777777775</v>
      </c>
      <c r="AB21" s="65">
        <v>0.00733042735042735</v>
      </c>
      <c r="AC21" s="61"/>
      <c r="AD21" s="113"/>
      <c r="AE21" s="112">
        <v>79.54083856573477</v>
      </c>
      <c r="AF21" s="114">
        <v>0.010169196005417033</v>
      </c>
      <c r="AG21" s="66">
        <v>78.50526015177668</v>
      </c>
      <c r="AH21" s="75"/>
      <c r="AI21" s="62">
        <v>0</v>
      </c>
      <c r="AJ21" s="62">
        <v>0</v>
      </c>
      <c r="AK21" s="68">
        <v>0</v>
      </c>
      <c r="AL21" s="69"/>
      <c r="AM21" s="62">
        <v>0</v>
      </c>
      <c r="AN21" s="62">
        <v>0</v>
      </c>
      <c r="AO21" s="70">
        <v>0</v>
      </c>
      <c r="AP21" s="69"/>
      <c r="AQ21" s="62">
        <v>0</v>
      </c>
      <c r="AR21" s="62">
        <v>0</v>
      </c>
      <c r="AS21" s="71">
        <v>0</v>
      </c>
      <c r="AT21" s="69"/>
      <c r="AU21" s="62">
        <v>0</v>
      </c>
      <c r="AV21" s="62">
        <v>0</v>
      </c>
      <c r="AW21" s="71">
        <v>0</v>
      </c>
      <c r="AX21" s="69"/>
      <c r="AY21" s="62">
        <v>0</v>
      </c>
      <c r="AZ21" s="62">
        <v>0</v>
      </c>
      <c r="BA21" s="71">
        <v>0</v>
      </c>
      <c r="BB21" s="69"/>
      <c r="BC21" s="62">
        <v>0</v>
      </c>
      <c r="BD21" s="62">
        <v>0</v>
      </c>
      <c r="BE21" s="71">
        <v>0</v>
      </c>
      <c r="BF21" s="99">
        <v>0.05138888888888889</v>
      </c>
      <c r="BG21" s="99">
        <v>0.047647777777777775</v>
      </c>
    </row>
    <row r="22" spans="1:59" ht="15">
      <c r="A22" s="1">
        <v>0.4011957943430837</v>
      </c>
      <c r="B22" s="1">
        <v>18</v>
      </c>
      <c r="C22" s="20" t="s">
        <v>152</v>
      </c>
      <c r="D22" s="115" t="s">
        <v>5</v>
      </c>
      <c r="E22" s="115" t="s">
        <v>101</v>
      </c>
      <c r="F22" s="74"/>
      <c r="G22" s="80"/>
      <c r="H22" s="100">
        <v>70</v>
      </c>
      <c r="I22" s="100"/>
      <c r="J22" s="57">
        <v>0.6277777777777778</v>
      </c>
      <c r="K22" s="58">
        <v>86</v>
      </c>
      <c r="L22" s="57">
        <v>0.6934374999999999</v>
      </c>
      <c r="M22" s="59">
        <v>0.06565972222222216</v>
      </c>
      <c r="N22" s="61">
        <v>1</v>
      </c>
      <c r="O22" s="62">
        <v>34</v>
      </c>
      <c r="P22" s="61">
        <v>33</v>
      </c>
      <c r="Q22" s="61">
        <v>5673</v>
      </c>
      <c r="R22" s="63">
        <v>5478</v>
      </c>
      <c r="S22" s="60">
        <v>0.06340277777777778</v>
      </c>
      <c r="T22" s="63">
        <v>195</v>
      </c>
      <c r="U22" s="60">
        <v>0.0022569444444444442</v>
      </c>
      <c r="V22" s="64">
        <v>0.09880000000000001</v>
      </c>
      <c r="W22" s="63">
        <v>4936.7735999999995</v>
      </c>
      <c r="X22" s="63">
        <v>4939.54741</v>
      </c>
      <c r="Y22" s="65">
        <v>0.00626419444444445</v>
      </c>
      <c r="Z22" s="65">
        <v>0.006232090162037036</v>
      </c>
      <c r="AA22" s="65">
        <v>0.057138583333333326</v>
      </c>
      <c r="AB22" s="65">
        <v>0.00879055128205128</v>
      </c>
      <c r="AC22" s="61"/>
      <c r="AD22" s="113"/>
      <c r="AE22" s="112">
        <v>60.760314697134525</v>
      </c>
      <c r="AF22" s="114">
        <v>0.017159609045899235</v>
      </c>
      <c r="AG22" s="66">
        <v>58.85991960840791</v>
      </c>
      <c r="AH22" s="75"/>
      <c r="AI22" s="62">
        <v>0</v>
      </c>
      <c r="AJ22" s="62">
        <v>0</v>
      </c>
      <c r="AK22" s="68">
        <v>0</v>
      </c>
      <c r="AL22" s="69"/>
      <c r="AM22" s="62">
        <v>0</v>
      </c>
      <c r="AN22" s="62">
        <v>0</v>
      </c>
      <c r="AO22" s="70">
        <v>0</v>
      </c>
      <c r="AP22" s="69">
        <v>0.0022569444444444447</v>
      </c>
      <c r="AQ22" s="62">
        <v>3</v>
      </c>
      <c r="AR22" s="62">
        <v>15</v>
      </c>
      <c r="AS22" s="71">
        <v>195</v>
      </c>
      <c r="AT22" s="69"/>
      <c r="AU22" s="62">
        <v>0</v>
      </c>
      <c r="AV22" s="62">
        <v>0</v>
      </c>
      <c r="AW22" s="71">
        <v>0</v>
      </c>
      <c r="AX22" s="69"/>
      <c r="AY22" s="62">
        <v>0</v>
      </c>
      <c r="AZ22" s="62">
        <v>0</v>
      </c>
      <c r="BA22" s="71">
        <v>0</v>
      </c>
      <c r="BB22" s="69"/>
      <c r="BC22" s="62">
        <v>0</v>
      </c>
      <c r="BD22" s="62">
        <v>0</v>
      </c>
      <c r="BE22" s="71">
        <v>0</v>
      </c>
      <c r="BF22" s="99">
        <v>0.06340277777777778</v>
      </c>
      <c r="BG22" s="99">
        <v>0.057138583333333326</v>
      </c>
    </row>
    <row r="23" spans="1:59" ht="15">
      <c r="A23" s="100">
        <v>0.8186761358347858</v>
      </c>
      <c r="B23" s="1">
        <v>19</v>
      </c>
      <c r="C23" s="20" t="s">
        <v>152</v>
      </c>
      <c r="D23" s="118" t="s">
        <v>3</v>
      </c>
      <c r="E23" s="118" t="s">
        <v>95</v>
      </c>
      <c r="F23" s="2"/>
      <c r="G23" s="4"/>
      <c r="H23" s="100">
        <v>26</v>
      </c>
      <c r="I23" s="100"/>
      <c r="J23" s="59">
        <v>0.5784722222222222</v>
      </c>
      <c r="K23" s="101">
        <v>83</v>
      </c>
      <c r="L23" s="59">
        <v>0.6469675925925926</v>
      </c>
      <c r="M23" s="59">
        <v>0.06849537037037046</v>
      </c>
      <c r="N23" s="61">
        <v>1</v>
      </c>
      <c r="O23" s="62">
        <v>38</v>
      </c>
      <c r="P23" s="61">
        <v>38</v>
      </c>
      <c r="Q23" s="61">
        <v>5918</v>
      </c>
      <c r="R23" s="63">
        <v>4410</v>
      </c>
      <c r="S23" s="119">
        <v>0.051041666666666666</v>
      </c>
      <c r="T23" s="63">
        <v>1508</v>
      </c>
      <c r="U23" s="119">
        <v>0.017453703703703704</v>
      </c>
      <c r="V23" s="64">
        <v>0.08320000000000001</v>
      </c>
      <c r="W23" s="63">
        <v>4043.0879999999997</v>
      </c>
      <c r="X23" s="63">
        <v>3956.56624</v>
      </c>
      <c r="Y23" s="102">
        <v>0.004246666666666669</v>
      </c>
      <c r="Z23" s="102">
        <v>0.005248075925925925</v>
      </c>
      <c r="AA23" s="102">
        <v>0.046794999999999996</v>
      </c>
      <c r="AB23" s="102">
        <v>0.0071992307692307685</v>
      </c>
      <c r="AC23" s="61"/>
      <c r="AD23" s="120"/>
      <c r="AE23" s="112">
        <v>81.22832582025897</v>
      </c>
      <c r="AF23" s="114">
        <v>0.00938240821896016</v>
      </c>
      <c r="AG23" s="66">
        <v>80.40511409601231</v>
      </c>
      <c r="AH23" s="121"/>
      <c r="AI23" s="62">
        <v>0</v>
      </c>
      <c r="AJ23" s="62">
        <v>0</v>
      </c>
      <c r="AK23" s="68">
        <v>0</v>
      </c>
      <c r="AL23" s="104"/>
      <c r="AM23" s="62">
        <v>8</v>
      </c>
      <c r="AN23" s="62">
        <v>14</v>
      </c>
      <c r="AO23" s="70">
        <v>494</v>
      </c>
      <c r="AP23" s="104"/>
      <c r="AQ23" s="62">
        <v>2</v>
      </c>
      <c r="AR23" s="62">
        <v>23</v>
      </c>
      <c r="AS23" s="71">
        <v>143</v>
      </c>
      <c r="AT23" s="104"/>
      <c r="AU23" s="62">
        <v>6</v>
      </c>
      <c r="AV23" s="62">
        <v>47</v>
      </c>
      <c r="AW23" s="71">
        <v>407</v>
      </c>
      <c r="AX23" s="104"/>
      <c r="AY23" s="62">
        <v>1</v>
      </c>
      <c r="AZ23" s="62">
        <v>58</v>
      </c>
      <c r="BA23" s="71">
        <v>118</v>
      </c>
      <c r="BB23" s="104"/>
      <c r="BC23" s="62">
        <v>5</v>
      </c>
      <c r="BD23" s="62">
        <v>46</v>
      </c>
      <c r="BE23" s="71">
        <v>346</v>
      </c>
      <c r="BF23" s="99">
        <v>0.051041666666666666</v>
      </c>
      <c r="BG23" s="99">
        <v>0.046794999999999996</v>
      </c>
    </row>
    <row r="24" spans="1:59" ht="15">
      <c r="A24" s="1">
        <v>0.45690517582445744</v>
      </c>
      <c r="B24" s="1">
        <v>20</v>
      </c>
      <c r="C24" s="20" t="s">
        <v>152</v>
      </c>
      <c r="D24" s="115" t="s">
        <v>15</v>
      </c>
      <c r="E24" s="115" t="s">
        <v>130</v>
      </c>
      <c r="F24" s="2"/>
      <c r="G24" s="4"/>
      <c r="H24" s="1">
        <v>53</v>
      </c>
      <c r="I24" s="1"/>
      <c r="J24" s="57">
        <v>0.4159722222222222</v>
      </c>
      <c r="K24" s="58">
        <v>71</v>
      </c>
      <c r="L24" s="57">
        <v>0.4961226851851852</v>
      </c>
      <c r="M24" s="59">
        <v>0.08015046296296302</v>
      </c>
      <c r="N24" s="61">
        <v>1</v>
      </c>
      <c r="O24" s="62">
        <v>55</v>
      </c>
      <c r="P24" s="61">
        <v>25</v>
      </c>
      <c r="Q24" s="61">
        <v>6925</v>
      </c>
      <c r="R24" s="63">
        <v>5339</v>
      </c>
      <c r="S24" s="60">
        <v>0.061793981481481484</v>
      </c>
      <c r="T24" s="63">
        <v>1586</v>
      </c>
      <c r="U24" s="60">
        <v>0.01835648148148148</v>
      </c>
      <c r="V24" s="64">
        <v>0.020800000000000003</v>
      </c>
      <c r="W24" s="63">
        <v>5227.9488</v>
      </c>
      <c r="X24" s="63">
        <v>5225.64156</v>
      </c>
      <c r="Y24" s="65">
        <v>0.0012853148148148134</v>
      </c>
      <c r="Z24" s="65">
        <v>0.0013120189814814812</v>
      </c>
      <c r="AA24" s="65">
        <v>0.06050866666666667</v>
      </c>
      <c r="AB24" s="65">
        <v>0.00930902564102564</v>
      </c>
      <c r="AC24" s="61"/>
      <c r="AD24" s="113"/>
      <c r="AE24" s="112">
        <v>54.09155195509415</v>
      </c>
      <c r="AF24" s="114">
        <v>0.017525434029944827</v>
      </c>
      <c r="AG24" s="66">
        <v>52.58924597636279</v>
      </c>
      <c r="AH24" s="75"/>
      <c r="AI24" s="62">
        <v>1</v>
      </c>
      <c r="AJ24" s="62">
        <v>45</v>
      </c>
      <c r="AK24" s="68">
        <v>105</v>
      </c>
      <c r="AL24" s="69"/>
      <c r="AM24" s="62">
        <v>8</v>
      </c>
      <c r="AN24" s="62">
        <v>46</v>
      </c>
      <c r="AO24" s="70">
        <v>526</v>
      </c>
      <c r="AP24" s="69"/>
      <c r="AQ24" s="62">
        <v>4</v>
      </c>
      <c r="AR24" s="62">
        <v>0</v>
      </c>
      <c r="AS24" s="71">
        <v>240</v>
      </c>
      <c r="AT24" s="69"/>
      <c r="AU24" s="62">
        <v>7</v>
      </c>
      <c r="AV24" s="62">
        <v>20</v>
      </c>
      <c r="AW24" s="71">
        <v>440</v>
      </c>
      <c r="AX24" s="69"/>
      <c r="AY24" s="62">
        <v>4</v>
      </c>
      <c r="AZ24" s="62">
        <v>35</v>
      </c>
      <c r="BA24" s="71">
        <v>275</v>
      </c>
      <c r="BB24" s="69"/>
      <c r="BC24" s="62">
        <v>0</v>
      </c>
      <c r="BD24" s="62">
        <v>0</v>
      </c>
      <c r="BE24" s="71">
        <v>0</v>
      </c>
      <c r="BF24" s="99">
        <v>0.061793981481481484</v>
      </c>
      <c r="BG24" s="99">
        <v>0.06050866666666667</v>
      </c>
    </row>
    <row r="25" spans="1:59" ht="15">
      <c r="A25" s="1">
        <v>0.031332473740486644</v>
      </c>
      <c r="B25" s="1">
        <v>21</v>
      </c>
      <c r="C25" s="20" t="s">
        <v>152</v>
      </c>
      <c r="D25" s="115" t="s">
        <v>31</v>
      </c>
      <c r="E25" s="115" t="s">
        <v>116</v>
      </c>
      <c r="F25" s="2" t="s">
        <v>151</v>
      </c>
      <c r="G25" s="79"/>
      <c r="H25" s="1">
        <v>71</v>
      </c>
      <c r="I25" s="117">
        <v>0.00962962962962963</v>
      </c>
      <c r="J25" s="57">
        <v>0.5243055555555556</v>
      </c>
      <c r="K25" s="58">
        <v>79</v>
      </c>
      <c r="L25" s="57">
        <v>0.5875810185185185</v>
      </c>
      <c r="M25" s="59">
        <v>0.06327546296296294</v>
      </c>
      <c r="N25" s="61">
        <v>1</v>
      </c>
      <c r="O25" s="62">
        <v>31</v>
      </c>
      <c r="P25" s="61">
        <v>7</v>
      </c>
      <c r="Q25" s="61">
        <v>5467</v>
      </c>
      <c r="R25" s="63">
        <v>5467</v>
      </c>
      <c r="S25" s="60">
        <v>0.06327546296296296</v>
      </c>
      <c r="T25" s="63">
        <v>0</v>
      </c>
      <c r="U25" s="60">
        <v>0</v>
      </c>
      <c r="V25" s="64">
        <v>0.06240000000000001</v>
      </c>
      <c r="W25" s="63">
        <v>5125.8592</v>
      </c>
      <c r="X25" s="63">
        <v>5126.92468</v>
      </c>
      <c r="Y25" s="65">
        <v>0.00394838888888889</v>
      </c>
      <c r="Z25" s="65">
        <v>0.003936056944444444</v>
      </c>
      <c r="AA25" s="65">
        <v>0.059327074074074074</v>
      </c>
      <c r="AB25" s="65">
        <v>0.009127242165242164</v>
      </c>
      <c r="AC25" s="61"/>
      <c r="AD25" s="113"/>
      <c r="AE25" s="112">
        <v>56.429702047649435</v>
      </c>
      <c r="AF25" s="114">
        <v>0.017568062859942453</v>
      </c>
      <c r="AG25" s="66">
        <v>54.75294396338476</v>
      </c>
      <c r="AH25" s="75"/>
      <c r="AI25" s="62">
        <v>0</v>
      </c>
      <c r="AJ25" s="62">
        <v>0</v>
      </c>
      <c r="AK25" s="68">
        <v>0</v>
      </c>
      <c r="AL25" s="69"/>
      <c r="AM25" s="62">
        <v>0</v>
      </c>
      <c r="AN25" s="62">
        <v>0</v>
      </c>
      <c r="AO25" s="70">
        <v>0</v>
      </c>
      <c r="AP25" s="69"/>
      <c r="AQ25" s="62">
        <v>0</v>
      </c>
      <c r="AR25" s="62">
        <v>0</v>
      </c>
      <c r="AS25" s="71">
        <v>0</v>
      </c>
      <c r="AT25" s="69"/>
      <c r="AU25" s="62">
        <v>0</v>
      </c>
      <c r="AV25" s="62">
        <v>0</v>
      </c>
      <c r="AW25" s="71">
        <v>0</v>
      </c>
      <c r="AX25" s="69"/>
      <c r="AY25" s="62">
        <v>0</v>
      </c>
      <c r="AZ25" s="62">
        <v>0</v>
      </c>
      <c r="BA25" s="71">
        <v>0</v>
      </c>
      <c r="BB25" s="69"/>
      <c r="BC25" s="62">
        <v>0</v>
      </c>
      <c r="BD25" s="62">
        <v>0</v>
      </c>
      <c r="BE25" s="71">
        <v>0</v>
      </c>
      <c r="BF25" s="99">
        <v>0.06327546296296296</v>
      </c>
      <c r="BG25" s="99">
        <v>0.059327074074074074</v>
      </c>
    </row>
    <row r="26" spans="1:59" ht="15">
      <c r="A26" s="1">
        <v>0.8753520352813748</v>
      </c>
      <c r="B26" s="1">
        <v>22</v>
      </c>
      <c r="C26" s="20" t="s">
        <v>152</v>
      </c>
      <c r="D26" s="115" t="s">
        <v>28</v>
      </c>
      <c r="E26" s="115" t="s">
        <v>174</v>
      </c>
      <c r="F26" s="74" t="s">
        <v>151</v>
      </c>
      <c r="G26" s="80"/>
      <c r="H26" s="100">
        <v>56</v>
      </c>
      <c r="I26" s="117">
        <v>0.00881944444444444</v>
      </c>
      <c r="J26" s="57">
        <v>0.48541666666666666</v>
      </c>
      <c r="K26" s="58">
        <v>76</v>
      </c>
      <c r="L26" s="57">
        <v>0.5476157407407407</v>
      </c>
      <c r="M26" s="59">
        <v>0.062199074074074046</v>
      </c>
      <c r="N26" s="61">
        <v>1</v>
      </c>
      <c r="O26" s="62">
        <v>29</v>
      </c>
      <c r="P26" s="61">
        <v>34</v>
      </c>
      <c r="Q26" s="61">
        <v>5374</v>
      </c>
      <c r="R26" s="63">
        <v>4794</v>
      </c>
      <c r="S26" s="60">
        <v>0.05548611111111111</v>
      </c>
      <c r="T26" s="63">
        <v>580</v>
      </c>
      <c r="U26" s="60">
        <v>0.006712962962962963</v>
      </c>
      <c r="V26" s="64">
        <v>0.04680000000000001</v>
      </c>
      <c r="W26" s="63">
        <v>4569.6408</v>
      </c>
      <c r="X26" s="63">
        <v>4538.94351</v>
      </c>
      <c r="Y26" s="65">
        <v>0.0025967499999999984</v>
      </c>
      <c r="Z26" s="65">
        <v>0.0029520427083333327</v>
      </c>
      <c r="AA26" s="65">
        <v>0.05288936111111111</v>
      </c>
      <c r="AB26" s="65">
        <v>0.008136824786324786</v>
      </c>
      <c r="AC26" s="61"/>
      <c r="AD26" s="113"/>
      <c r="AE26" s="112">
        <v>69.16872838765815</v>
      </c>
      <c r="AF26" s="114">
        <v>0.014775081290576779</v>
      </c>
      <c r="AG26" s="66">
        <v>67.64044277752703</v>
      </c>
      <c r="AH26" s="75"/>
      <c r="AI26" s="62">
        <v>0</v>
      </c>
      <c r="AJ26" s="62">
        <v>0</v>
      </c>
      <c r="AK26" s="68">
        <v>0</v>
      </c>
      <c r="AL26" s="69">
        <v>0.0015046296296296294</v>
      </c>
      <c r="AM26" s="62">
        <v>2</v>
      </c>
      <c r="AN26" s="62">
        <v>10</v>
      </c>
      <c r="AO26" s="70">
        <v>130</v>
      </c>
      <c r="AP26" s="69">
        <v>0.00048611111111111104</v>
      </c>
      <c r="AQ26" s="62">
        <v>0</v>
      </c>
      <c r="AR26" s="62">
        <v>42</v>
      </c>
      <c r="AS26" s="71">
        <v>42</v>
      </c>
      <c r="AT26" s="69">
        <v>0.0036805555555555554</v>
      </c>
      <c r="AU26" s="62">
        <v>5</v>
      </c>
      <c r="AV26" s="62">
        <v>18</v>
      </c>
      <c r="AW26" s="71">
        <v>318</v>
      </c>
      <c r="AX26" s="69"/>
      <c r="AY26" s="62">
        <v>0</v>
      </c>
      <c r="AZ26" s="62">
        <v>0</v>
      </c>
      <c r="BA26" s="71">
        <v>0</v>
      </c>
      <c r="BB26" s="69">
        <v>0.0010416666666666667</v>
      </c>
      <c r="BC26" s="62">
        <v>1</v>
      </c>
      <c r="BD26" s="62">
        <v>30</v>
      </c>
      <c r="BE26" s="71">
        <v>90</v>
      </c>
      <c r="BF26" s="99">
        <v>0.05548611111111111</v>
      </c>
      <c r="BG26" s="99">
        <v>0.05288936111111111</v>
      </c>
    </row>
    <row r="27" spans="1:59" ht="15">
      <c r="A27" s="1">
        <v>0.29635899238802565</v>
      </c>
      <c r="B27" s="1">
        <v>23</v>
      </c>
      <c r="C27" s="20" t="s">
        <v>153</v>
      </c>
      <c r="D27" s="115" t="s">
        <v>143</v>
      </c>
      <c r="E27" s="115" t="s">
        <v>98</v>
      </c>
      <c r="F27" s="74" t="s">
        <v>151</v>
      </c>
      <c r="G27" s="4"/>
      <c r="H27" s="1">
        <v>84</v>
      </c>
      <c r="I27" s="117">
        <v>0.0104398148148148</v>
      </c>
      <c r="J27" s="57">
        <v>0.6305555555555555</v>
      </c>
      <c r="K27" s="58">
        <v>88</v>
      </c>
      <c r="L27" s="57">
        <v>0.6827546296296297</v>
      </c>
      <c r="M27" s="59">
        <v>0.0521990740740742</v>
      </c>
      <c r="N27" s="61">
        <v>1</v>
      </c>
      <c r="O27" s="62">
        <v>15</v>
      </c>
      <c r="P27" s="61">
        <v>10</v>
      </c>
      <c r="Q27" s="61">
        <v>4510</v>
      </c>
      <c r="R27" s="63">
        <v>4284</v>
      </c>
      <c r="S27" s="60">
        <v>0.04958333333333333</v>
      </c>
      <c r="T27" s="63">
        <v>226</v>
      </c>
      <c r="U27" s="60">
        <v>0.0026157407407407405</v>
      </c>
      <c r="V27" s="64">
        <v>0.10920000000000002</v>
      </c>
      <c r="W27" s="63">
        <v>3816.1872</v>
      </c>
      <c r="X27" s="63">
        <v>3688.86819</v>
      </c>
      <c r="Y27" s="65">
        <v>0.005414500000000002</v>
      </c>
      <c r="Z27" s="65">
        <v>0.006888099652777776</v>
      </c>
      <c r="AA27" s="65">
        <v>0.04416883333333333</v>
      </c>
      <c r="AB27" s="65">
        <v>0.006795205128205127</v>
      </c>
      <c r="AC27" s="61"/>
      <c r="AD27" s="113"/>
      <c r="AE27" s="112">
        <v>86.42501702603184</v>
      </c>
      <c r="AF27" s="114">
        <v>0.007071949448991691</v>
      </c>
      <c r="AG27" s="66">
        <v>86.27257801823825</v>
      </c>
      <c r="AH27" s="67"/>
      <c r="AI27" s="62">
        <v>0</v>
      </c>
      <c r="AJ27" s="62">
        <v>0</v>
      </c>
      <c r="AK27" s="68">
        <v>0</v>
      </c>
      <c r="AL27" s="69"/>
      <c r="AM27" s="62">
        <v>0</v>
      </c>
      <c r="AN27" s="62">
        <v>0</v>
      </c>
      <c r="AO27" s="70">
        <v>0</v>
      </c>
      <c r="AP27" s="69"/>
      <c r="AQ27" s="62">
        <v>0</v>
      </c>
      <c r="AR27" s="62">
        <v>0</v>
      </c>
      <c r="AS27" s="71">
        <v>0</v>
      </c>
      <c r="AT27" s="69"/>
      <c r="AU27" s="62">
        <v>0</v>
      </c>
      <c r="AV27" s="62">
        <v>0</v>
      </c>
      <c r="AW27" s="71">
        <v>0</v>
      </c>
      <c r="AX27" s="69">
        <v>0.001388888888888889</v>
      </c>
      <c r="AY27" s="62">
        <v>2</v>
      </c>
      <c r="AZ27" s="62">
        <v>0</v>
      </c>
      <c r="BA27" s="71">
        <v>120</v>
      </c>
      <c r="BB27" s="69">
        <v>0.0012268518518518518</v>
      </c>
      <c r="BC27" s="62">
        <v>1</v>
      </c>
      <c r="BD27" s="62">
        <v>46</v>
      </c>
      <c r="BE27" s="71">
        <v>106</v>
      </c>
      <c r="BF27" s="99">
        <v>0.04958333333333333</v>
      </c>
      <c r="BG27" s="99">
        <v>0.04416883333333333</v>
      </c>
    </row>
    <row r="28" spans="1:59" ht="15">
      <c r="A28" s="1">
        <v>0.26361892182814906</v>
      </c>
      <c r="B28" s="1">
        <v>24</v>
      </c>
      <c r="C28" s="20" t="s">
        <v>153</v>
      </c>
      <c r="D28" s="115" t="s">
        <v>5</v>
      </c>
      <c r="E28" s="115" t="s">
        <v>100</v>
      </c>
      <c r="F28" s="74"/>
      <c r="G28" s="80"/>
      <c r="H28" s="100">
        <v>63</v>
      </c>
      <c r="I28" s="100"/>
      <c r="J28" s="57">
        <v>0.4465277777777778</v>
      </c>
      <c r="K28" s="58">
        <v>74</v>
      </c>
      <c r="L28" s="57">
        <v>0.5013194444444444</v>
      </c>
      <c r="M28" s="59">
        <v>0.05479166666666663</v>
      </c>
      <c r="N28" s="61">
        <v>1</v>
      </c>
      <c r="O28" s="62">
        <v>18</v>
      </c>
      <c r="P28" s="61">
        <v>54</v>
      </c>
      <c r="Q28" s="61">
        <v>4734</v>
      </c>
      <c r="R28" s="63">
        <v>4071</v>
      </c>
      <c r="S28" s="60">
        <v>0.04711805555555556</v>
      </c>
      <c r="T28" s="63">
        <v>663</v>
      </c>
      <c r="U28" s="60">
        <v>0.007673611111111111</v>
      </c>
      <c r="V28" s="64">
        <v>0.0364</v>
      </c>
      <c r="W28" s="63">
        <v>3922.8156</v>
      </c>
      <c r="X28" s="63">
        <v>3872.62273</v>
      </c>
      <c r="Y28" s="65">
        <v>0.0017150972222222233</v>
      </c>
      <c r="Z28" s="65">
        <v>0.0022960332175925922</v>
      </c>
      <c r="AA28" s="65">
        <v>0.04540295833333333</v>
      </c>
      <c r="AB28" s="65">
        <v>0.006985070512820513</v>
      </c>
      <c r="AC28" s="61"/>
      <c r="AD28" s="113"/>
      <c r="AE28" s="112">
        <v>83.98291515347064</v>
      </c>
      <c r="AF28" s="114">
        <v>0.008129620989663713</v>
      </c>
      <c r="AG28" s="66">
        <v>82.24500615510655</v>
      </c>
      <c r="AH28" s="75"/>
      <c r="AI28" s="62">
        <v>2</v>
      </c>
      <c r="AJ28" s="62">
        <v>51</v>
      </c>
      <c r="AK28" s="68">
        <v>171</v>
      </c>
      <c r="AL28" s="69"/>
      <c r="AM28" s="62">
        <v>3</v>
      </c>
      <c r="AN28" s="62">
        <v>50</v>
      </c>
      <c r="AO28" s="70">
        <v>230</v>
      </c>
      <c r="AP28" s="69"/>
      <c r="AQ28" s="62">
        <v>0</v>
      </c>
      <c r="AR28" s="62">
        <v>0</v>
      </c>
      <c r="AS28" s="71">
        <v>0</v>
      </c>
      <c r="AT28" s="69"/>
      <c r="AU28" s="62">
        <v>3</v>
      </c>
      <c r="AV28" s="62">
        <v>33</v>
      </c>
      <c r="AW28" s="71">
        <v>213</v>
      </c>
      <c r="AX28" s="69"/>
      <c r="AY28" s="62">
        <v>0</v>
      </c>
      <c r="AZ28" s="62">
        <v>0</v>
      </c>
      <c r="BA28" s="71">
        <v>0</v>
      </c>
      <c r="BB28" s="69"/>
      <c r="BC28" s="62">
        <v>0</v>
      </c>
      <c r="BD28" s="62">
        <v>49</v>
      </c>
      <c r="BE28" s="71">
        <v>49</v>
      </c>
      <c r="BF28" s="99">
        <v>0.04711805555555556</v>
      </c>
      <c r="BG28" s="99">
        <v>0.04540295833333333</v>
      </c>
    </row>
    <row r="29" spans="1:59" ht="15">
      <c r="A29" s="1">
        <v>0.07601163797766053</v>
      </c>
      <c r="B29" s="1">
        <v>25</v>
      </c>
      <c r="C29" s="20" t="s">
        <v>153</v>
      </c>
      <c r="D29" s="115" t="s">
        <v>43</v>
      </c>
      <c r="E29" s="115" t="s">
        <v>120</v>
      </c>
      <c r="F29" s="74" t="s">
        <v>151</v>
      </c>
      <c r="G29" s="80"/>
      <c r="H29" s="1">
        <v>23</v>
      </c>
      <c r="I29" s="117">
        <v>0.00679398148148148</v>
      </c>
      <c r="J29" s="57">
        <v>0.40277777777777773</v>
      </c>
      <c r="K29" s="58">
        <v>70</v>
      </c>
      <c r="L29" s="57">
        <v>0.45493055555555556</v>
      </c>
      <c r="M29" s="59">
        <v>0.052152777777777826</v>
      </c>
      <c r="N29" s="61">
        <v>1</v>
      </c>
      <c r="O29" s="62">
        <v>15</v>
      </c>
      <c r="P29" s="61">
        <v>6</v>
      </c>
      <c r="Q29" s="61">
        <v>4506</v>
      </c>
      <c r="R29" s="63">
        <v>3738</v>
      </c>
      <c r="S29" s="60">
        <v>0.043263888888888886</v>
      </c>
      <c r="T29" s="63">
        <v>768</v>
      </c>
      <c r="U29" s="60">
        <v>0.008888888888888889</v>
      </c>
      <c r="V29" s="64">
        <v>0.015600000000000003</v>
      </c>
      <c r="W29" s="63">
        <v>3679.6872</v>
      </c>
      <c r="X29" s="63">
        <v>3652.98117</v>
      </c>
      <c r="Y29" s="65">
        <v>0.0006749166666666684</v>
      </c>
      <c r="Z29" s="65">
        <v>0.000984014236111111</v>
      </c>
      <c r="AA29" s="65">
        <v>0.04258897222222222</v>
      </c>
      <c r="AB29" s="65">
        <v>0.006552149572649573</v>
      </c>
      <c r="AC29" s="61"/>
      <c r="AD29" s="113"/>
      <c r="AE29" s="112">
        <v>89.55126580782544</v>
      </c>
      <c r="AF29" s="114">
        <v>0.005817202767909012</v>
      </c>
      <c r="AG29" s="66">
        <v>87.05915750630774</v>
      </c>
      <c r="AH29" s="75">
        <v>0.0012152777777777778</v>
      </c>
      <c r="AI29" s="62">
        <v>1</v>
      </c>
      <c r="AJ29" s="62">
        <v>45</v>
      </c>
      <c r="AK29" s="68">
        <v>105</v>
      </c>
      <c r="AL29" s="69">
        <v>0.0038194444444444443</v>
      </c>
      <c r="AM29" s="62">
        <v>5</v>
      </c>
      <c r="AN29" s="62">
        <v>30</v>
      </c>
      <c r="AO29" s="70">
        <v>330</v>
      </c>
      <c r="AP29" s="69"/>
      <c r="AQ29" s="62">
        <v>0</v>
      </c>
      <c r="AR29" s="62">
        <v>0</v>
      </c>
      <c r="AS29" s="71">
        <v>0</v>
      </c>
      <c r="AT29" s="69">
        <v>0.003009259259259259</v>
      </c>
      <c r="AU29" s="62">
        <v>4</v>
      </c>
      <c r="AV29" s="62">
        <v>20</v>
      </c>
      <c r="AW29" s="71">
        <v>260</v>
      </c>
      <c r="AX29" s="69"/>
      <c r="AY29" s="62">
        <v>0</v>
      </c>
      <c r="AZ29" s="62">
        <v>0</v>
      </c>
      <c r="BA29" s="71">
        <v>0</v>
      </c>
      <c r="BB29" s="69">
        <v>0.0008449074074074075</v>
      </c>
      <c r="BC29" s="62">
        <v>1</v>
      </c>
      <c r="BD29" s="62">
        <v>13</v>
      </c>
      <c r="BE29" s="71">
        <v>73</v>
      </c>
      <c r="BF29" s="99">
        <v>0.043263888888888886</v>
      </c>
      <c r="BG29" s="99">
        <v>0.04258897222222222</v>
      </c>
    </row>
    <row r="30" spans="1:59" ht="15">
      <c r="A30" s="1">
        <v>0.3251961161288157</v>
      </c>
      <c r="B30" s="1">
        <v>26</v>
      </c>
      <c r="C30" s="20" t="s">
        <v>153</v>
      </c>
      <c r="D30" s="115" t="s">
        <v>14</v>
      </c>
      <c r="E30" s="115" t="s">
        <v>210</v>
      </c>
      <c r="F30" s="74"/>
      <c r="G30" s="79"/>
      <c r="H30" s="100">
        <v>20</v>
      </c>
      <c r="I30" s="100"/>
      <c r="J30" s="57">
        <v>0.40138888888888885</v>
      </c>
      <c r="K30" s="58">
        <v>67</v>
      </c>
      <c r="L30" s="57">
        <v>0.4548148148148148</v>
      </c>
      <c r="M30" s="59">
        <v>0.05342592592592593</v>
      </c>
      <c r="N30" s="61">
        <v>1</v>
      </c>
      <c r="O30" s="62">
        <v>16</v>
      </c>
      <c r="P30" s="61">
        <v>56</v>
      </c>
      <c r="Q30" s="61">
        <v>4616</v>
      </c>
      <c r="R30" s="63">
        <v>4616</v>
      </c>
      <c r="S30" s="60">
        <v>0.053425925925925925</v>
      </c>
      <c r="T30" s="63">
        <v>0</v>
      </c>
      <c r="U30" s="60">
        <v>0</v>
      </c>
      <c r="V30" s="64">
        <v>0</v>
      </c>
      <c r="W30" s="63">
        <v>4616</v>
      </c>
      <c r="X30" s="63">
        <v>4616</v>
      </c>
      <c r="Y30" s="65">
        <v>0</v>
      </c>
      <c r="Z30" s="65">
        <v>0</v>
      </c>
      <c r="AA30" s="65">
        <v>0.053425925925925925</v>
      </c>
      <c r="AB30" s="65">
        <v>0.00821937321937322</v>
      </c>
      <c r="AC30" s="61"/>
      <c r="AD30" s="113"/>
      <c r="AE30" s="112">
        <v>68.10696727025942</v>
      </c>
      <c r="AF30" s="114">
        <v>0.015171275910812135</v>
      </c>
      <c r="AG30" s="66">
        <v>65.9515019165519</v>
      </c>
      <c r="AH30" s="73"/>
      <c r="AI30" s="78">
        <v>0</v>
      </c>
      <c r="AJ30" s="62">
        <v>0</v>
      </c>
      <c r="AK30" s="68">
        <v>0</v>
      </c>
      <c r="AL30" s="69"/>
      <c r="AM30" s="62">
        <v>0</v>
      </c>
      <c r="AN30" s="62">
        <v>0</v>
      </c>
      <c r="AO30" s="70">
        <v>0</v>
      </c>
      <c r="AP30" s="69"/>
      <c r="AQ30" s="62">
        <v>0</v>
      </c>
      <c r="AR30" s="62">
        <v>0</v>
      </c>
      <c r="AS30" s="71">
        <v>0</v>
      </c>
      <c r="AT30" s="69"/>
      <c r="AU30" s="62">
        <v>0</v>
      </c>
      <c r="AV30" s="62">
        <v>0</v>
      </c>
      <c r="AW30" s="71">
        <v>0</v>
      </c>
      <c r="AX30" s="69"/>
      <c r="AY30" s="62">
        <v>0</v>
      </c>
      <c r="AZ30" s="62">
        <v>0</v>
      </c>
      <c r="BA30" s="71">
        <v>0</v>
      </c>
      <c r="BB30" s="69"/>
      <c r="BC30" s="62">
        <v>0</v>
      </c>
      <c r="BD30" s="62">
        <v>0</v>
      </c>
      <c r="BE30" s="71">
        <v>0</v>
      </c>
      <c r="BF30" s="99">
        <v>0.053425925925925925</v>
      </c>
      <c r="BG30" s="99">
        <v>0.053425925925925925</v>
      </c>
    </row>
    <row r="31" spans="1:59" ht="15">
      <c r="A31" s="1">
        <v>0.03233254420021525</v>
      </c>
      <c r="B31" s="1">
        <v>27</v>
      </c>
      <c r="C31" s="20" t="s">
        <v>153</v>
      </c>
      <c r="D31" s="115" t="s">
        <v>132</v>
      </c>
      <c r="E31" s="115" t="s">
        <v>133</v>
      </c>
      <c r="F31" s="1" t="s">
        <v>151</v>
      </c>
      <c r="G31" s="1"/>
      <c r="H31" s="100">
        <v>28</v>
      </c>
      <c r="I31" s="117">
        <v>0.00703703703703704</v>
      </c>
      <c r="J31" s="57">
        <v>0.41250000000000003</v>
      </c>
      <c r="K31" s="58">
        <v>70</v>
      </c>
      <c r="L31" s="57">
        <v>0.4639930555555556</v>
      </c>
      <c r="M31" s="59">
        <v>0.051493055555555556</v>
      </c>
      <c r="N31" s="61">
        <v>1</v>
      </c>
      <c r="O31" s="62">
        <v>14</v>
      </c>
      <c r="P31" s="61">
        <v>9</v>
      </c>
      <c r="Q31" s="61">
        <v>4449</v>
      </c>
      <c r="R31" s="63">
        <v>4042</v>
      </c>
      <c r="S31" s="60">
        <v>0.046782407407407404</v>
      </c>
      <c r="T31" s="63">
        <v>407</v>
      </c>
      <c r="U31" s="60">
        <v>0.004710648148148148</v>
      </c>
      <c r="V31" s="64">
        <v>0.015600000000000003</v>
      </c>
      <c r="W31" s="63">
        <v>3978.9448</v>
      </c>
      <c r="X31" s="63">
        <v>3956.98117</v>
      </c>
      <c r="Y31" s="65">
        <v>0.0007298055555555531</v>
      </c>
      <c r="Z31" s="65">
        <v>0.000984014236111111</v>
      </c>
      <c r="AA31" s="65">
        <v>0.04605260185185185</v>
      </c>
      <c r="AB31" s="65">
        <v>0.0070850156695156695</v>
      </c>
      <c r="AC31" s="61"/>
      <c r="AD31" s="113"/>
      <c r="AE31" s="112">
        <v>82.69739249322852</v>
      </c>
      <c r="AF31" s="114">
        <v>0.008707920520591795</v>
      </c>
      <c r="AG31" s="66">
        <v>80.39601957027614</v>
      </c>
      <c r="AH31" s="67"/>
      <c r="AI31" s="62">
        <v>0</v>
      </c>
      <c r="AJ31" s="62">
        <v>0</v>
      </c>
      <c r="AK31" s="68">
        <v>0</v>
      </c>
      <c r="AL31" s="69"/>
      <c r="AM31" s="62">
        <v>0</v>
      </c>
      <c r="AN31" s="62">
        <v>0</v>
      </c>
      <c r="AO31" s="70">
        <v>0</v>
      </c>
      <c r="AP31" s="69">
        <v>0.0013310185185185185</v>
      </c>
      <c r="AQ31" s="62">
        <v>1</v>
      </c>
      <c r="AR31" s="62">
        <v>55</v>
      </c>
      <c r="AS31" s="71">
        <v>115</v>
      </c>
      <c r="AT31" s="69">
        <v>0.00337962962962963</v>
      </c>
      <c r="AU31" s="62">
        <v>4</v>
      </c>
      <c r="AV31" s="62">
        <v>52</v>
      </c>
      <c r="AW31" s="71">
        <v>292</v>
      </c>
      <c r="AX31" s="69"/>
      <c r="AY31" s="62">
        <v>0</v>
      </c>
      <c r="AZ31" s="62">
        <v>0</v>
      </c>
      <c r="BA31" s="71">
        <v>0</v>
      </c>
      <c r="BB31" s="69"/>
      <c r="BC31" s="62">
        <v>0</v>
      </c>
      <c r="BD31" s="62">
        <v>0</v>
      </c>
      <c r="BE31" s="71">
        <v>0</v>
      </c>
      <c r="BF31" s="99">
        <v>0.046782407407407404</v>
      </c>
      <c r="BG31" s="99">
        <v>0.04605260185185185</v>
      </c>
    </row>
    <row r="32" spans="1:59" ht="15">
      <c r="A32" s="1">
        <v>0.8649173860069712</v>
      </c>
      <c r="B32" s="1">
        <v>28</v>
      </c>
      <c r="C32" s="20" t="s">
        <v>153</v>
      </c>
      <c r="D32" s="115" t="s">
        <v>40</v>
      </c>
      <c r="E32" s="115" t="s">
        <v>125</v>
      </c>
      <c r="F32" s="2" t="s">
        <v>151</v>
      </c>
      <c r="G32" s="4"/>
      <c r="H32" s="100">
        <v>76</v>
      </c>
      <c r="I32" s="117">
        <v>0.00987268518518518</v>
      </c>
      <c r="J32" s="57">
        <v>0.5340277777777778</v>
      </c>
      <c r="K32" s="58">
        <v>80</v>
      </c>
      <c r="L32" s="57">
        <v>0.5917592592592592</v>
      </c>
      <c r="M32" s="59">
        <v>0.05773148148148144</v>
      </c>
      <c r="N32" s="61">
        <v>1</v>
      </c>
      <c r="O32" s="62">
        <v>23</v>
      </c>
      <c r="P32" s="61">
        <v>8</v>
      </c>
      <c r="Q32" s="61">
        <v>4988</v>
      </c>
      <c r="R32" s="63">
        <v>4988</v>
      </c>
      <c r="S32" s="60">
        <v>0.05773148148148148</v>
      </c>
      <c r="T32" s="63">
        <v>0</v>
      </c>
      <c r="U32" s="60">
        <v>0</v>
      </c>
      <c r="V32" s="64">
        <v>0.06760000000000001</v>
      </c>
      <c r="W32" s="63">
        <v>4650.8112</v>
      </c>
      <c r="X32" s="63">
        <v>4619.58507</v>
      </c>
      <c r="Y32" s="65">
        <v>0.003902648148148147</v>
      </c>
      <c r="Z32" s="65">
        <v>0.004264061689814814</v>
      </c>
      <c r="AA32" s="65">
        <v>0.05382883333333333</v>
      </c>
      <c r="AB32" s="65">
        <v>0.008281358974358975</v>
      </c>
      <c r="AC32" s="61"/>
      <c r="AD32" s="113"/>
      <c r="AE32" s="112">
        <v>67.30968909009258</v>
      </c>
      <c r="AF32" s="114">
        <v>0.015453505648064556</v>
      </c>
      <c r="AG32" s="66">
        <v>65.87292357470872</v>
      </c>
      <c r="AH32" s="73"/>
      <c r="AI32" s="62">
        <v>0</v>
      </c>
      <c r="AJ32" s="62">
        <v>0</v>
      </c>
      <c r="AK32" s="68">
        <v>0</v>
      </c>
      <c r="AL32" s="69"/>
      <c r="AM32" s="62">
        <v>0</v>
      </c>
      <c r="AN32" s="62">
        <v>0</v>
      </c>
      <c r="AO32" s="70">
        <v>0</v>
      </c>
      <c r="AP32" s="69"/>
      <c r="AQ32" s="62">
        <v>0</v>
      </c>
      <c r="AR32" s="62">
        <v>0</v>
      </c>
      <c r="AS32" s="71">
        <v>0</v>
      </c>
      <c r="AT32" s="69"/>
      <c r="AU32" s="62">
        <v>0</v>
      </c>
      <c r="AV32" s="62">
        <v>0</v>
      </c>
      <c r="AW32" s="71">
        <v>0</v>
      </c>
      <c r="AX32" s="69"/>
      <c r="AY32" s="62">
        <v>0</v>
      </c>
      <c r="AZ32" s="62">
        <v>0</v>
      </c>
      <c r="BA32" s="71">
        <v>0</v>
      </c>
      <c r="BB32" s="69"/>
      <c r="BC32" s="62">
        <v>0</v>
      </c>
      <c r="BD32" s="62">
        <v>0</v>
      </c>
      <c r="BE32" s="71">
        <v>0</v>
      </c>
      <c r="BF32" s="99">
        <v>0.05773148148148148</v>
      </c>
      <c r="BG32" s="99">
        <v>0.05382883333333333</v>
      </c>
    </row>
    <row r="33" spans="1:59" ht="15">
      <c r="A33" s="1">
        <v>0.6537860718551086</v>
      </c>
      <c r="B33" s="1">
        <v>29</v>
      </c>
      <c r="C33" s="20" t="s">
        <v>153</v>
      </c>
      <c r="D33" s="115" t="s">
        <v>211</v>
      </c>
      <c r="E33" s="115" t="s">
        <v>212</v>
      </c>
      <c r="F33" s="2" t="s">
        <v>151</v>
      </c>
      <c r="G33" s="79"/>
      <c r="H33" s="1">
        <v>48</v>
      </c>
      <c r="I33" s="117">
        <v>0.00849537037037037</v>
      </c>
      <c r="J33" s="57">
        <v>0.4756944444444444</v>
      </c>
      <c r="K33" s="58">
        <v>75</v>
      </c>
      <c r="L33" s="57">
        <v>0.533125</v>
      </c>
      <c r="M33" s="59">
        <v>0.05743055555555554</v>
      </c>
      <c r="N33" s="61">
        <v>1</v>
      </c>
      <c r="O33" s="62">
        <v>22</v>
      </c>
      <c r="P33" s="61">
        <v>42</v>
      </c>
      <c r="Q33" s="61">
        <v>4962</v>
      </c>
      <c r="R33" s="63">
        <v>4892</v>
      </c>
      <c r="S33" s="60">
        <v>0.05662037037037037</v>
      </c>
      <c r="T33" s="63">
        <v>70</v>
      </c>
      <c r="U33" s="60">
        <v>0.0008101851851851852</v>
      </c>
      <c r="V33" s="64">
        <v>0.041600000000000005</v>
      </c>
      <c r="W33" s="63">
        <v>4688.4928</v>
      </c>
      <c r="X33" s="63">
        <v>4665.28312</v>
      </c>
      <c r="Y33" s="65">
        <v>0.0023554074074074076</v>
      </c>
      <c r="Z33" s="65">
        <v>0.0026240379629629625</v>
      </c>
      <c r="AA33" s="65">
        <v>0.054264962962962966</v>
      </c>
      <c r="AB33" s="65">
        <v>0.008348455840455841</v>
      </c>
      <c r="AC33" s="61"/>
      <c r="AD33" s="113"/>
      <c r="AE33" s="112">
        <v>66.44667036411431</v>
      </c>
      <c r="AF33" s="114">
        <v>0.01574302307506922</v>
      </c>
      <c r="AG33" s="66">
        <v>64.87130380313744</v>
      </c>
      <c r="AH33" s="75">
        <v>0.00042824074074074075</v>
      </c>
      <c r="AI33" s="62">
        <v>0</v>
      </c>
      <c r="AJ33" s="62">
        <v>37</v>
      </c>
      <c r="AK33" s="68">
        <v>37</v>
      </c>
      <c r="AL33" s="69"/>
      <c r="AM33" s="62">
        <v>0</v>
      </c>
      <c r="AN33" s="62">
        <v>0</v>
      </c>
      <c r="AO33" s="70">
        <v>0</v>
      </c>
      <c r="AP33" s="69">
        <v>0.00038194444444444446</v>
      </c>
      <c r="AQ33" s="62">
        <v>0</v>
      </c>
      <c r="AR33" s="62">
        <v>33</v>
      </c>
      <c r="AS33" s="71">
        <v>33</v>
      </c>
      <c r="AT33" s="69"/>
      <c r="AU33" s="62">
        <v>0</v>
      </c>
      <c r="AV33" s="62">
        <v>0</v>
      </c>
      <c r="AW33" s="71">
        <v>0</v>
      </c>
      <c r="AX33" s="69"/>
      <c r="AY33" s="62">
        <v>0</v>
      </c>
      <c r="AZ33" s="62">
        <v>0</v>
      </c>
      <c r="BA33" s="71">
        <v>0</v>
      </c>
      <c r="BB33" s="69"/>
      <c r="BC33" s="62">
        <v>0</v>
      </c>
      <c r="BD33" s="62">
        <v>0</v>
      </c>
      <c r="BE33" s="71">
        <v>0</v>
      </c>
      <c r="BF33" s="99">
        <v>0.05662037037037037</v>
      </c>
      <c r="BG33" s="99">
        <v>0.054264962962962966</v>
      </c>
    </row>
    <row r="34" spans="1:59" ht="15">
      <c r="A34" s="1">
        <v>0.23301329443582353</v>
      </c>
      <c r="B34" s="1">
        <v>30</v>
      </c>
      <c r="C34" s="20" t="s">
        <v>153</v>
      </c>
      <c r="D34" s="115" t="s">
        <v>12</v>
      </c>
      <c r="E34" s="115" t="s">
        <v>123</v>
      </c>
      <c r="F34" s="2"/>
      <c r="G34" s="79"/>
      <c r="H34" s="100">
        <v>44</v>
      </c>
      <c r="I34" s="100"/>
      <c r="J34" s="57">
        <v>0.4305555555555556</v>
      </c>
      <c r="K34" s="58">
        <v>71</v>
      </c>
      <c r="L34" s="57">
        <v>0.49993055555555554</v>
      </c>
      <c r="M34" s="59">
        <v>0.06937499999999996</v>
      </c>
      <c r="N34" s="61">
        <v>1</v>
      </c>
      <c r="O34" s="62">
        <v>39</v>
      </c>
      <c r="P34" s="61">
        <v>54</v>
      </c>
      <c r="Q34" s="61">
        <v>5994</v>
      </c>
      <c r="R34" s="63">
        <v>5373</v>
      </c>
      <c r="S34" s="60">
        <v>0.0621875</v>
      </c>
      <c r="T34" s="63">
        <v>621</v>
      </c>
      <c r="U34" s="60">
        <v>0.0071875</v>
      </c>
      <c r="V34" s="64">
        <v>0.020800000000000003</v>
      </c>
      <c r="W34" s="63">
        <v>5261.2416</v>
      </c>
      <c r="X34" s="63">
        <v>5259.64156</v>
      </c>
      <c r="Y34" s="65">
        <v>0.0012934999999999967</v>
      </c>
      <c r="Z34" s="65">
        <v>0.0013120189814814812</v>
      </c>
      <c r="AA34" s="65">
        <v>0.060894000000000004</v>
      </c>
      <c r="AB34" s="65">
        <v>0.009368307692307693</v>
      </c>
      <c r="AC34" s="61"/>
      <c r="AD34" s="113"/>
      <c r="AE34" s="112">
        <v>53.32904957090002</v>
      </c>
      <c r="AF34" s="114">
        <v>0.017471425694300217</v>
      </c>
      <c r="AG34" s="66">
        <v>51.8440266019382</v>
      </c>
      <c r="AH34" s="73"/>
      <c r="AI34" s="62">
        <v>0</v>
      </c>
      <c r="AJ34" s="62">
        <v>0</v>
      </c>
      <c r="AK34" s="68">
        <v>0</v>
      </c>
      <c r="AL34" s="69"/>
      <c r="AM34" s="62">
        <v>4</v>
      </c>
      <c r="AN34" s="62">
        <v>19</v>
      </c>
      <c r="AO34" s="70">
        <v>259</v>
      </c>
      <c r="AP34" s="69"/>
      <c r="AQ34" s="62">
        <v>0</v>
      </c>
      <c r="AR34" s="62">
        <v>0</v>
      </c>
      <c r="AS34" s="71">
        <v>0</v>
      </c>
      <c r="AT34" s="69"/>
      <c r="AU34" s="62">
        <v>3</v>
      </c>
      <c r="AV34" s="62">
        <v>37</v>
      </c>
      <c r="AW34" s="71">
        <v>217</v>
      </c>
      <c r="AX34" s="69"/>
      <c r="AY34" s="62">
        <v>2</v>
      </c>
      <c r="AZ34" s="62">
        <v>25</v>
      </c>
      <c r="BA34" s="71">
        <v>145</v>
      </c>
      <c r="BB34" s="69"/>
      <c r="BC34" s="62">
        <v>0</v>
      </c>
      <c r="BD34" s="62">
        <v>0</v>
      </c>
      <c r="BE34" s="71">
        <v>0</v>
      </c>
      <c r="BF34" s="99">
        <v>0.0621875</v>
      </c>
      <c r="BG34" s="99">
        <v>0.060894000000000004</v>
      </c>
    </row>
    <row r="35" spans="1:59" ht="15">
      <c r="A35" s="1">
        <v>0.880979257145946</v>
      </c>
      <c r="B35" s="1">
        <v>31</v>
      </c>
      <c r="C35" s="20" t="s">
        <v>153</v>
      </c>
      <c r="D35" s="115" t="s">
        <v>85</v>
      </c>
      <c r="E35" s="115" t="s">
        <v>29</v>
      </c>
      <c r="F35" s="74"/>
      <c r="G35" s="80"/>
      <c r="H35" s="100">
        <v>15</v>
      </c>
      <c r="I35" s="100"/>
      <c r="J35" s="57">
        <v>0.5701388888888889</v>
      </c>
      <c r="K35" s="58">
        <v>83</v>
      </c>
      <c r="L35" s="57">
        <v>0.65</v>
      </c>
      <c r="M35" s="59">
        <v>0.07986111111111116</v>
      </c>
      <c r="N35" s="61">
        <v>1</v>
      </c>
      <c r="O35" s="62">
        <v>55</v>
      </c>
      <c r="P35" s="61">
        <v>0</v>
      </c>
      <c r="Q35" s="61">
        <v>6900</v>
      </c>
      <c r="R35" s="63">
        <v>5497</v>
      </c>
      <c r="S35" s="60">
        <v>0.06362268518518518</v>
      </c>
      <c r="T35" s="63">
        <v>1403</v>
      </c>
      <c r="U35" s="60">
        <v>0.016238425925925927</v>
      </c>
      <c r="V35" s="64">
        <v>0.08320000000000001</v>
      </c>
      <c r="W35" s="63">
        <v>5039.6496</v>
      </c>
      <c r="X35" s="63">
        <v>5043.56624</v>
      </c>
      <c r="Y35" s="65">
        <v>0.005293407407407411</v>
      </c>
      <c r="Z35" s="65">
        <v>0.005248075925925925</v>
      </c>
      <c r="AA35" s="65">
        <v>0.05832927777777777</v>
      </c>
      <c r="AB35" s="65">
        <v>0.008973735042735041</v>
      </c>
      <c r="AC35" s="61"/>
      <c r="AD35" s="113"/>
      <c r="AE35" s="112">
        <v>58.40415374712867</v>
      </c>
      <c r="AF35" s="114">
        <v>0.017459283087247278</v>
      </c>
      <c r="AG35" s="66">
        <v>56.58001233132033</v>
      </c>
      <c r="AH35" s="75">
        <v>0.002870370370370371</v>
      </c>
      <c r="AI35" s="62">
        <v>4</v>
      </c>
      <c r="AJ35" s="62">
        <v>8</v>
      </c>
      <c r="AK35" s="68">
        <v>248</v>
      </c>
      <c r="AL35" s="69">
        <v>0.006018518518518518</v>
      </c>
      <c r="AM35" s="62">
        <v>8</v>
      </c>
      <c r="AN35" s="62">
        <v>40</v>
      </c>
      <c r="AO35" s="70">
        <v>520</v>
      </c>
      <c r="AP35" s="69">
        <v>0.0011805555555555556</v>
      </c>
      <c r="AQ35" s="62">
        <v>1</v>
      </c>
      <c r="AR35" s="62">
        <v>42</v>
      </c>
      <c r="AS35" s="71">
        <v>102</v>
      </c>
      <c r="AT35" s="69">
        <v>0.0006712962962962962</v>
      </c>
      <c r="AU35" s="62">
        <v>0</v>
      </c>
      <c r="AV35" s="62">
        <v>58</v>
      </c>
      <c r="AW35" s="71">
        <v>58</v>
      </c>
      <c r="AX35" s="69">
        <v>0.0018865740740740742</v>
      </c>
      <c r="AY35" s="62">
        <v>2</v>
      </c>
      <c r="AZ35" s="62">
        <v>43</v>
      </c>
      <c r="BA35" s="71">
        <v>163</v>
      </c>
      <c r="BB35" s="69">
        <v>0.0036111111111111114</v>
      </c>
      <c r="BC35" s="62">
        <v>5</v>
      </c>
      <c r="BD35" s="62">
        <v>12</v>
      </c>
      <c r="BE35" s="71">
        <v>312</v>
      </c>
      <c r="BF35" s="99">
        <v>0.06362268518518518</v>
      </c>
      <c r="BG35" s="99">
        <v>0.05832927777777777</v>
      </c>
    </row>
    <row r="36" spans="1:59" ht="15">
      <c r="A36" s="1">
        <v>0.6080540251245707</v>
      </c>
      <c r="B36" s="1">
        <v>32</v>
      </c>
      <c r="C36" s="20" t="s">
        <v>153</v>
      </c>
      <c r="D36" s="115" t="s">
        <v>233</v>
      </c>
      <c r="E36" s="115" t="s">
        <v>166</v>
      </c>
      <c r="F36" s="2" t="s">
        <v>151</v>
      </c>
      <c r="G36" s="4"/>
      <c r="H36" s="1">
        <v>79</v>
      </c>
      <c r="I36" s="117">
        <v>0.0101157407407407</v>
      </c>
      <c r="J36" s="57">
        <v>0.5437500000000001</v>
      </c>
      <c r="K36" s="58">
        <v>82</v>
      </c>
      <c r="L36" s="57">
        <v>0.6018634259259259</v>
      </c>
      <c r="M36" s="59">
        <v>0.05811342592592583</v>
      </c>
      <c r="N36" s="61">
        <v>1</v>
      </c>
      <c r="O36" s="62">
        <v>23</v>
      </c>
      <c r="P36" s="61">
        <v>41</v>
      </c>
      <c r="Q36" s="61">
        <v>5021</v>
      </c>
      <c r="R36" s="63">
        <v>5021</v>
      </c>
      <c r="S36" s="60">
        <v>0.05811342592592592</v>
      </c>
      <c r="T36" s="63">
        <v>0</v>
      </c>
      <c r="U36" s="60">
        <v>0</v>
      </c>
      <c r="V36" s="64">
        <v>0.07800000000000001</v>
      </c>
      <c r="W36" s="63">
        <v>4629.362</v>
      </c>
      <c r="X36" s="63">
        <v>4595.90585</v>
      </c>
      <c r="Y36" s="65">
        <v>0.004532847222222221</v>
      </c>
      <c r="Z36" s="65">
        <v>0.004920071180555555</v>
      </c>
      <c r="AA36" s="65">
        <v>0.0535805787037037</v>
      </c>
      <c r="AB36" s="65">
        <v>0.008243165954415954</v>
      </c>
      <c r="AC36" s="61"/>
      <c r="AD36" s="113"/>
      <c r="AE36" s="112">
        <v>67.80093843346582</v>
      </c>
      <c r="AF36" s="114">
        <v>0.01528122189974426</v>
      </c>
      <c r="AG36" s="66">
        <v>66.39192985456936</v>
      </c>
      <c r="AH36" s="75"/>
      <c r="AI36" s="62">
        <v>0</v>
      </c>
      <c r="AJ36" s="62">
        <v>0</v>
      </c>
      <c r="AK36" s="68">
        <v>0</v>
      </c>
      <c r="AL36" s="69"/>
      <c r="AM36" s="62">
        <v>0</v>
      </c>
      <c r="AN36" s="62">
        <v>0</v>
      </c>
      <c r="AO36" s="70">
        <v>0</v>
      </c>
      <c r="AP36" s="69"/>
      <c r="AQ36" s="62">
        <v>0</v>
      </c>
      <c r="AR36" s="62">
        <v>0</v>
      </c>
      <c r="AS36" s="71">
        <v>0</v>
      </c>
      <c r="AT36" s="69"/>
      <c r="AU36" s="62">
        <v>0</v>
      </c>
      <c r="AV36" s="62">
        <v>0</v>
      </c>
      <c r="AW36" s="71">
        <v>0</v>
      </c>
      <c r="AX36" s="69"/>
      <c r="AY36" s="62">
        <v>0</v>
      </c>
      <c r="AZ36" s="62">
        <v>0</v>
      </c>
      <c r="BA36" s="71">
        <v>0</v>
      </c>
      <c r="BB36" s="69"/>
      <c r="BC36" s="62">
        <v>0</v>
      </c>
      <c r="BD36" s="62">
        <v>0</v>
      </c>
      <c r="BE36" s="71">
        <v>0</v>
      </c>
      <c r="BF36" s="99">
        <v>0.05811342592592592</v>
      </c>
      <c r="BG36" s="99">
        <v>0.0535805787037037</v>
      </c>
    </row>
    <row r="37" spans="1:59" ht="15">
      <c r="A37" s="1">
        <v>0.810137296841534</v>
      </c>
      <c r="B37" s="1">
        <v>33</v>
      </c>
      <c r="C37" s="20" t="s">
        <v>153</v>
      </c>
      <c r="D37" s="115" t="s">
        <v>139</v>
      </c>
      <c r="E37" s="115" t="s">
        <v>32</v>
      </c>
      <c r="F37" s="74" t="s">
        <v>151</v>
      </c>
      <c r="G37" s="80"/>
      <c r="H37" s="1">
        <v>41</v>
      </c>
      <c r="I37" s="117">
        <v>0.00809027777777778</v>
      </c>
      <c r="J37" s="57">
        <v>0.45625</v>
      </c>
      <c r="K37" s="58">
        <v>75</v>
      </c>
      <c r="L37" s="57">
        <v>0.5070486111111111</v>
      </c>
      <c r="M37" s="59">
        <v>0.050798611111111114</v>
      </c>
      <c r="N37" s="61">
        <v>1</v>
      </c>
      <c r="O37" s="62">
        <v>13</v>
      </c>
      <c r="P37" s="61">
        <v>9</v>
      </c>
      <c r="Q37" s="61">
        <v>4389</v>
      </c>
      <c r="R37" s="63">
        <v>4093</v>
      </c>
      <c r="S37" s="60">
        <v>0.047372685185185184</v>
      </c>
      <c r="T37" s="63">
        <v>296</v>
      </c>
      <c r="U37" s="60">
        <v>0.003425925925925926</v>
      </c>
      <c r="V37" s="64">
        <v>0.041600000000000005</v>
      </c>
      <c r="W37" s="63">
        <v>3922.7312</v>
      </c>
      <c r="X37" s="63">
        <v>3866.28312</v>
      </c>
      <c r="Y37" s="65">
        <v>0.0019707037037037015</v>
      </c>
      <c r="Z37" s="65">
        <v>0.0026240379629629625</v>
      </c>
      <c r="AA37" s="65">
        <v>0.04540198148148148</v>
      </c>
      <c r="AB37" s="65">
        <v>0.006984920227920228</v>
      </c>
      <c r="AC37" s="61"/>
      <c r="AD37" s="113"/>
      <c r="AE37" s="112">
        <v>83.98484816004341</v>
      </c>
      <c r="AF37" s="114">
        <v>0.008128761364827968</v>
      </c>
      <c r="AG37" s="66">
        <v>82.38395910211526</v>
      </c>
      <c r="AH37" s="73"/>
      <c r="AI37" s="62">
        <v>0</v>
      </c>
      <c r="AJ37" s="62">
        <v>0</v>
      </c>
      <c r="AK37" s="68">
        <v>0</v>
      </c>
      <c r="AL37" s="69"/>
      <c r="AM37" s="62">
        <v>0</v>
      </c>
      <c r="AN37" s="62">
        <v>0</v>
      </c>
      <c r="AO37" s="70">
        <v>0</v>
      </c>
      <c r="AP37" s="69"/>
      <c r="AQ37" s="62">
        <v>0</v>
      </c>
      <c r="AR37" s="62">
        <v>0</v>
      </c>
      <c r="AS37" s="71">
        <v>0</v>
      </c>
      <c r="AT37" s="69">
        <v>0.0025810185185185185</v>
      </c>
      <c r="AU37" s="62">
        <v>3</v>
      </c>
      <c r="AV37" s="62">
        <v>43</v>
      </c>
      <c r="AW37" s="71">
        <v>223</v>
      </c>
      <c r="AX37" s="69">
        <v>0.0008449074074074075</v>
      </c>
      <c r="AY37" s="62">
        <v>1</v>
      </c>
      <c r="AZ37" s="62">
        <v>13</v>
      </c>
      <c r="BA37" s="71">
        <v>73</v>
      </c>
      <c r="BB37" s="69"/>
      <c r="BC37" s="62">
        <v>0</v>
      </c>
      <c r="BD37" s="62">
        <v>0</v>
      </c>
      <c r="BE37" s="71">
        <v>0</v>
      </c>
      <c r="BF37" s="99">
        <v>0.047372685185185184</v>
      </c>
      <c r="BG37" s="99">
        <v>0.04540198148148148</v>
      </c>
    </row>
    <row r="38" spans="1:59" ht="15">
      <c r="A38" s="1">
        <v>0.432444918134545</v>
      </c>
      <c r="B38" s="1">
        <v>34</v>
      </c>
      <c r="C38" s="20" t="s">
        <v>153</v>
      </c>
      <c r="D38" s="115" t="s">
        <v>215</v>
      </c>
      <c r="E38" s="115" t="s">
        <v>216</v>
      </c>
      <c r="F38" s="1" t="s">
        <v>151</v>
      </c>
      <c r="G38" s="4"/>
      <c r="H38" s="100">
        <v>81</v>
      </c>
      <c r="I38" s="117">
        <v>0.0101967592592593</v>
      </c>
      <c r="J38" s="57">
        <v>0.548611111111111</v>
      </c>
      <c r="K38" s="58">
        <v>82</v>
      </c>
      <c r="L38" s="57">
        <v>0.6140972222222222</v>
      </c>
      <c r="M38" s="59">
        <v>0.06548611111111113</v>
      </c>
      <c r="N38" s="61">
        <v>1</v>
      </c>
      <c r="O38" s="62">
        <v>34</v>
      </c>
      <c r="P38" s="61">
        <v>18</v>
      </c>
      <c r="Q38" s="61">
        <v>5658</v>
      </c>
      <c r="R38" s="63">
        <v>5626</v>
      </c>
      <c r="S38" s="60">
        <v>0.06511574074074074</v>
      </c>
      <c r="T38" s="63">
        <v>32</v>
      </c>
      <c r="U38" s="60">
        <v>0.00037037037037037035</v>
      </c>
      <c r="V38" s="64">
        <v>0.07800000000000001</v>
      </c>
      <c r="W38" s="63">
        <v>5187.172</v>
      </c>
      <c r="X38" s="63">
        <v>5200.90585</v>
      </c>
      <c r="Y38" s="65">
        <v>0.005079027777777783</v>
      </c>
      <c r="Z38" s="65">
        <v>0.004920071180555555</v>
      </c>
      <c r="AA38" s="65">
        <v>0.06003671296296296</v>
      </c>
      <c r="AB38" s="65">
        <v>0.009236417378917379</v>
      </c>
      <c r="AC38" s="61"/>
      <c r="AD38" s="113"/>
      <c r="AE38" s="112">
        <v>55.025459803632195</v>
      </c>
      <c r="AF38" s="114">
        <v>0.017564786716062125</v>
      </c>
      <c r="AG38" s="66">
        <v>53.13140863319067</v>
      </c>
      <c r="AH38" s="75"/>
      <c r="AI38" s="62">
        <v>0</v>
      </c>
      <c r="AJ38" s="62">
        <v>0</v>
      </c>
      <c r="AK38" s="68">
        <v>0</v>
      </c>
      <c r="AL38" s="69"/>
      <c r="AM38" s="62">
        <v>0</v>
      </c>
      <c r="AN38" s="62">
        <v>0</v>
      </c>
      <c r="AO38" s="70">
        <v>0</v>
      </c>
      <c r="AP38" s="69"/>
      <c r="AQ38" s="62">
        <v>0</v>
      </c>
      <c r="AR38" s="62">
        <v>0</v>
      </c>
      <c r="AS38" s="71">
        <v>0</v>
      </c>
      <c r="AT38" s="69">
        <v>0.00037037037037037035</v>
      </c>
      <c r="AU38" s="62">
        <v>0</v>
      </c>
      <c r="AV38" s="62">
        <v>32</v>
      </c>
      <c r="AW38" s="71">
        <v>32</v>
      </c>
      <c r="AX38" s="69"/>
      <c r="AY38" s="62">
        <v>0</v>
      </c>
      <c r="AZ38" s="62">
        <v>0</v>
      </c>
      <c r="BA38" s="71">
        <v>0</v>
      </c>
      <c r="BB38" s="69"/>
      <c r="BC38" s="62">
        <v>0</v>
      </c>
      <c r="BD38" s="62">
        <v>0</v>
      </c>
      <c r="BE38" s="71">
        <v>0</v>
      </c>
      <c r="BF38" s="99">
        <v>0.06511574074074074</v>
      </c>
      <c r="BG38" s="99">
        <v>0.06003671296296296</v>
      </c>
    </row>
    <row r="39" spans="1:59" ht="15">
      <c r="A39" s="1">
        <v>0.30193569737867076</v>
      </c>
      <c r="B39" s="1">
        <v>35</v>
      </c>
      <c r="C39" s="20" t="s">
        <v>153</v>
      </c>
      <c r="D39" s="115" t="s">
        <v>251</v>
      </c>
      <c r="E39" s="115" t="s">
        <v>23</v>
      </c>
      <c r="F39" s="1" t="s">
        <v>151</v>
      </c>
      <c r="G39" s="4"/>
      <c r="H39" s="100">
        <v>8</v>
      </c>
      <c r="I39" s="117">
        <v>0.00614583333333333</v>
      </c>
      <c r="J39" s="57">
        <v>0.3638888888888889</v>
      </c>
      <c r="K39" s="58">
        <v>67</v>
      </c>
      <c r="L39" s="57">
        <v>0.4101620370370371</v>
      </c>
      <c r="M39" s="59">
        <v>0.0462731481481482</v>
      </c>
      <c r="N39" s="61">
        <v>1</v>
      </c>
      <c r="O39" s="62">
        <v>6</v>
      </c>
      <c r="P39" s="61">
        <v>38</v>
      </c>
      <c r="Q39" s="61">
        <v>3998</v>
      </c>
      <c r="R39" s="63">
        <v>3998</v>
      </c>
      <c r="S39" s="60">
        <v>0.04627314814814815</v>
      </c>
      <c r="T39" s="63">
        <v>0</v>
      </c>
      <c r="U39" s="60">
        <v>0</v>
      </c>
      <c r="V39" s="64">
        <v>0</v>
      </c>
      <c r="W39" s="63">
        <v>3998</v>
      </c>
      <c r="X39" s="63">
        <v>3998</v>
      </c>
      <c r="Y39" s="65">
        <v>0</v>
      </c>
      <c r="Z39" s="65">
        <v>0</v>
      </c>
      <c r="AA39" s="65">
        <v>0.04627314814814815</v>
      </c>
      <c r="AB39" s="65">
        <v>0.007118945868945869</v>
      </c>
      <c r="AC39" s="61"/>
      <c r="AD39" s="113"/>
      <c r="AE39" s="112">
        <v>82.26097274387443</v>
      </c>
      <c r="AF39" s="114">
        <v>0.008906959931904757</v>
      </c>
      <c r="AG39" s="66">
        <v>79.49695995756353</v>
      </c>
      <c r="AH39" s="67"/>
      <c r="AI39" s="62">
        <v>0</v>
      </c>
      <c r="AJ39" s="62">
        <v>0</v>
      </c>
      <c r="AK39" s="68">
        <v>0</v>
      </c>
      <c r="AL39" s="69"/>
      <c r="AM39" s="62">
        <v>0</v>
      </c>
      <c r="AN39" s="62">
        <v>0</v>
      </c>
      <c r="AO39" s="70">
        <v>0</v>
      </c>
      <c r="AP39" s="69"/>
      <c r="AQ39" s="62">
        <v>0</v>
      </c>
      <c r="AR39" s="62">
        <v>0</v>
      </c>
      <c r="AS39" s="71">
        <v>0</v>
      </c>
      <c r="AT39" s="69"/>
      <c r="AU39" s="62">
        <v>0</v>
      </c>
      <c r="AV39" s="62">
        <v>0</v>
      </c>
      <c r="AW39" s="71">
        <v>0</v>
      </c>
      <c r="AX39" s="69"/>
      <c r="AY39" s="62">
        <v>0</v>
      </c>
      <c r="AZ39" s="62">
        <v>0</v>
      </c>
      <c r="BA39" s="71">
        <v>0</v>
      </c>
      <c r="BB39" s="69"/>
      <c r="BC39" s="62">
        <v>0</v>
      </c>
      <c r="BD39" s="62">
        <v>0</v>
      </c>
      <c r="BE39" s="71">
        <v>0</v>
      </c>
      <c r="BF39" s="99">
        <v>0.04627314814814815</v>
      </c>
      <c r="BG39" s="99">
        <v>0.04627314814814815</v>
      </c>
    </row>
    <row r="40" spans="1:59" ht="15">
      <c r="A40" s="1">
        <v>0.8371625809473389</v>
      </c>
      <c r="B40" s="1">
        <v>36</v>
      </c>
      <c r="C40" s="20" t="s">
        <v>153</v>
      </c>
      <c r="D40" s="115" t="s">
        <v>169</v>
      </c>
      <c r="E40" s="115" t="s">
        <v>142</v>
      </c>
      <c r="F40" s="74" t="s">
        <v>151</v>
      </c>
      <c r="G40" s="80"/>
      <c r="H40" s="100">
        <v>105</v>
      </c>
      <c r="I40" s="117">
        <v>0.0115740740740741</v>
      </c>
      <c r="J40" s="57">
        <v>0.6020833333333333</v>
      </c>
      <c r="K40" s="58">
        <v>86</v>
      </c>
      <c r="L40" s="57">
        <v>0.6684490740740742</v>
      </c>
      <c r="M40" s="59">
        <v>0.06636574074074086</v>
      </c>
      <c r="N40" s="61">
        <v>1</v>
      </c>
      <c r="O40" s="62">
        <v>35</v>
      </c>
      <c r="P40" s="61">
        <v>34</v>
      </c>
      <c r="Q40" s="61">
        <v>5734</v>
      </c>
      <c r="R40" s="63">
        <v>5536</v>
      </c>
      <c r="S40" s="60">
        <v>0.06407407407407407</v>
      </c>
      <c r="T40" s="63">
        <v>198</v>
      </c>
      <c r="U40" s="60">
        <v>0.0022916666666666667</v>
      </c>
      <c r="V40" s="64">
        <v>0.09880000000000001</v>
      </c>
      <c r="W40" s="63">
        <v>4989.0432</v>
      </c>
      <c r="X40" s="63">
        <v>4997.54741</v>
      </c>
      <c r="Y40" s="65">
        <v>0.0063305185185185174</v>
      </c>
      <c r="Z40" s="65">
        <v>0.006232090162037036</v>
      </c>
      <c r="AA40" s="65">
        <v>0.057743555555555555</v>
      </c>
      <c r="AB40" s="65">
        <v>0.008883623931623931</v>
      </c>
      <c r="AC40" s="61"/>
      <c r="AD40" s="113"/>
      <c r="AE40" s="112">
        <v>59.5631881526302</v>
      </c>
      <c r="AF40" s="114">
        <v>0.01733454352844716</v>
      </c>
      <c r="AG40" s="66">
        <v>57.58866302850714</v>
      </c>
      <c r="AH40" s="75"/>
      <c r="AI40" s="62">
        <v>0</v>
      </c>
      <c r="AJ40" s="62">
        <v>0</v>
      </c>
      <c r="AK40" s="68">
        <v>0</v>
      </c>
      <c r="AL40" s="69"/>
      <c r="AM40" s="62">
        <v>0</v>
      </c>
      <c r="AN40" s="62">
        <v>0</v>
      </c>
      <c r="AO40" s="70">
        <v>0</v>
      </c>
      <c r="AP40" s="69"/>
      <c r="AQ40" s="62">
        <v>0</v>
      </c>
      <c r="AR40" s="62">
        <v>0</v>
      </c>
      <c r="AS40" s="71">
        <v>0</v>
      </c>
      <c r="AT40" s="69">
        <v>0.0010648148148148147</v>
      </c>
      <c r="AU40" s="62">
        <v>1</v>
      </c>
      <c r="AV40" s="62">
        <v>32</v>
      </c>
      <c r="AW40" s="71">
        <v>92</v>
      </c>
      <c r="AX40" s="69">
        <v>0.0012268518518518518</v>
      </c>
      <c r="AY40" s="62">
        <v>1</v>
      </c>
      <c r="AZ40" s="62">
        <v>46</v>
      </c>
      <c r="BA40" s="71">
        <v>106</v>
      </c>
      <c r="BB40" s="69"/>
      <c r="BC40" s="62">
        <v>0</v>
      </c>
      <c r="BD40" s="62">
        <v>0</v>
      </c>
      <c r="BE40" s="71">
        <v>0</v>
      </c>
      <c r="BF40" s="99">
        <v>0.06407407407407407</v>
      </c>
      <c r="BG40" s="99">
        <v>0.057743555555555555</v>
      </c>
    </row>
    <row r="41" spans="1:59" ht="15">
      <c r="A41" s="1">
        <v>0.5456203447697208</v>
      </c>
      <c r="B41" s="1">
        <v>37</v>
      </c>
      <c r="C41" s="20" t="s">
        <v>153</v>
      </c>
      <c r="D41" s="115" t="s">
        <v>175</v>
      </c>
      <c r="E41" s="115" t="s">
        <v>176</v>
      </c>
      <c r="F41" s="74" t="s">
        <v>151</v>
      </c>
      <c r="G41" s="4"/>
      <c r="H41" s="100">
        <v>21</v>
      </c>
      <c r="I41" s="117">
        <v>0.00663194444444444</v>
      </c>
      <c r="J41" s="57">
        <v>0.39305555555555555</v>
      </c>
      <c r="K41" s="58">
        <v>69</v>
      </c>
      <c r="L41" s="57">
        <v>0.4480092592592593</v>
      </c>
      <c r="M41" s="59">
        <v>0.05495370370370373</v>
      </c>
      <c r="N41" s="61">
        <v>1</v>
      </c>
      <c r="O41" s="62">
        <v>19</v>
      </c>
      <c r="P41" s="61">
        <v>8</v>
      </c>
      <c r="Q41" s="61">
        <v>4748</v>
      </c>
      <c r="R41" s="63">
        <v>4634</v>
      </c>
      <c r="S41" s="60">
        <v>0.053634259259259257</v>
      </c>
      <c r="T41" s="63">
        <v>114</v>
      </c>
      <c r="U41" s="60">
        <v>0.0013194444444444445</v>
      </c>
      <c r="V41" s="64">
        <v>0.010400000000000001</v>
      </c>
      <c r="W41" s="63">
        <v>4585.8064</v>
      </c>
      <c r="X41" s="63">
        <v>4577.32078</v>
      </c>
      <c r="Y41" s="65">
        <v>0.0005577962962962917</v>
      </c>
      <c r="Z41" s="65">
        <v>0.0006560094907407406</v>
      </c>
      <c r="AA41" s="65">
        <v>0.053076462962962964</v>
      </c>
      <c r="AB41" s="65">
        <v>0.008165609686609687</v>
      </c>
      <c r="AC41" s="61"/>
      <c r="AD41" s="113"/>
      <c r="AE41" s="112">
        <v>68.79848892020786</v>
      </c>
      <c r="AF41" s="114">
        <v>0.014915751939478899</v>
      </c>
      <c r="AG41" s="66">
        <v>66.79928144983518</v>
      </c>
      <c r="AH41" s="67"/>
      <c r="AI41" s="62">
        <v>0</v>
      </c>
      <c r="AJ41" s="62">
        <v>0</v>
      </c>
      <c r="AK41" s="68">
        <v>0</v>
      </c>
      <c r="AL41" s="69">
        <v>0.0013194444444444443</v>
      </c>
      <c r="AM41" s="62">
        <v>1</v>
      </c>
      <c r="AN41" s="62">
        <v>54</v>
      </c>
      <c r="AO41" s="70">
        <v>114</v>
      </c>
      <c r="AP41" s="69"/>
      <c r="AQ41" s="62">
        <v>0</v>
      </c>
      <c r="AR41" s="62">
        <v>0</v>
      </c>
      <c r="AS41" s="71">
        <v>0</v>
      </c>
      <c r="AT41" s="69"/>
      <c r="AU41" s="62">
        <v>0</v>
      </c>
      <c r="AV41" s="62">
        <v>0</v>
      </c>
      <c r="AW41" s="71">
        <v>0</v>
      </c>
      <c r="AX41" s="69"/>
      <c r="AY41" s="62">
        <v>0</v>
      </c>
      <c r="AZ41" s="62">
        <v>0</v>
      </c>
      <c r="BA41" s="71">
        <v>0</v>
      </c>
      <c r="BB41" s="69"/>
      <c r="BC41" s="62">
        <v>0</v>
      </c>
      <c r="BD41" s="62">
        <v>0</v>
      </c>
      <c r="BE41" s="71">
        <v>0</v>
      </c>
      <c r="BF41" s="99">
        <v>0.053634259259259257</v>
      </c>
      <c r="BG41" s="99">
        <v>0.053076462962962964</v>
      </c>
    </row>
    <row r="42" spans="1:59" ht="15">
      <c r="A42" s="1">
        <v>0.6967780255582801</v>
      </c>
      <c r="B42" s="1">
        <v>38</v>
      </c>
      <c r="C42" s="20" t="s">
        <v>153</v>
      </c>
      <c r="D42" s="115" t="s">
        <v>34</v>
      </c>
      <c r="E42" s="115" t="s">
        <v>118</v>
      </c>
      <c r="F42" s="2"/>
      <c r="G42" s="79"/>
      <c r="H42" s="100">
        <v>87</v>
      </c>
      <c r="I42" s="100"/>
      <c r="J42" s="57">
        <v>0.41111111111111115</v>
      </c>
      <c r="K42" s="58">
        <v>70</v>
      </c>
      <c r="L42" s="57">
        <v>0.5003472222222222</v>
      </c>
      <c r="M42" s="59">
        <v>0.08923611111111102</v>
      </c>
      <c r="N42" s="61">
        <v>2</v>
      </c>
      <c r="O42" s="62">
        <v>8</v>
      </c>
      <c r="P42" s="61">
        <v>30</v>
      </c>
      <c r="Q42" s="61">
        <v>7710</v>
      </c>
      <c r="R42" s="63">
        <v>7710</v>
      </c>
      <c r="S42" s="60">
        <v>0.08923611111111111</v>
      </c>
      <c r="T42" s="63">
        <v>0</v>
      </c>
      <c r="U42" s="60">
        <v>0</v>
      </c>
      <c r="V42" s="64">
        <v>0.015600000000000003</v>
      </c>
      <c r="W42" s="63">
        <v>7589.724</v>
      </c>
      <c r="X42" s="63">
        <v>7624.98117</v>
      </c>
      <c r="Y42" s="65">
        <v>0.0013920833333333315</v>
      </c>
      <c r="Z42" s="65">
        <v>0.000984014236111111</v>
      </c>
      <c r="AA42" s="65">
        <v>0.08784402777777778</v>
      </c>
      <c r="AB42" s="65">
        <v>0.013514465811965812</v>
      </c>
      <c r="AC42" s="61"/>
      <c r="AD42" s="113"/>
      <c r="AE42" s="112">
        <v>0</v>
      </c>
      <c r="AF42" s="114">
        <v>0.0008568691250856572</v>
      </c>
      <c r="AG42" s="66">
        <v>0</v>
      </c>
      <c r="AH42" s="75"/>
      <c r="AI42" s="62">
        <v>0</v>
      </c>
      <c r="AJ42" s="62">
        <v>0</v>
      </c>
      <c r="AK42" s="68">
        <v>0</v>
      </c>
      <c r="AL42" s="69"/>
      <c r="AM42" s="62">
        <v>0</v>
      </c>
      <c r="AN42" s="62">
        <v>0</v>
      </c>
      <c r="AO42" s="70">
        <v>0</v>
      </c>
      <c r="AP42" s="69"/>
      <c r="AQ42" s="62">
        <v>0</v>
      </c>
      <c r="AR42" s="62">
        <v>0</v>
      </c>
      <c r="AS42" s="71">
        <v>0</v>
      </c>
      <c r="AT42" s="69"/>
      <c r="AU42" s="62">
        <v>0</v>
      </c>
      <c r="AV42" s="62">
        <v>0</v>
      </c>
      <c r="AW42" s="71">
        <v>0</v>
      </c>
      <c r="AX42" s="69"/>
      <c r="AY42" s="62">
        <v>0</v>
      </c>
      <c r="AZ42" s="62">
        <v>0</v>
      </c>
      <c r="BA42" s="71">
        <v>0</v>
      </c>
      <c r="BB42" s="69"/>
      <c r="BC42" s="62">
        <v>0</v>
      </c>
      <c r="BD42" s="62">
        <v>0</v>
      </c>
      <c r="BE42" s="71">
        <v>0</v>
      </c>
      <c r="BF42" s="99">
        <v>0.08923611111111111</v>
      </c>
      <c r="BG42" s="99">
        <v>0.08784402777777778</v>
      </c>
    </row>
    <row r="43" spans="1:59" ht="15">
      <c r="A43" s="1">
        <v>0.06128189763325942</v>
      </c>
      <c r="B43" s="1">
        <v>39</v>
      </c>
      <c r="C43" s="20" t="s">
        <v>153</v>
      </c>
      <c r="D43" s="115" t="s">
        <v>37</v>
      </c>
      <c r="E43" s="115" t="s">
        <v>192</v>
      </c>
      <c r="F43" s="2" t="s">
        <v>151</v>
      </c>
      <c r="G43" s="4"/>
      <c r="H43" s="100">
        <v>99</v>
      </c>
      <c r="I43" s="117">
        <v>0.0111689814814815</v>
      </c>
      <c r="J43" s="57">
        <v>0.5770833333333333</v>
      </c>
      <c r="K43" s="58">
        <v>84</v>
      </c>
      <c r="L43" s="57">
        <v>0.6513888888888889</v>
      </c>
      <c r="M43" s="59">
        <v>0.07430555555555562</v>
      </c>
      <c r="N43" s="61">
        <v>1</v>
      </c>
      <c r="O43" s="62">
        <v>47</v>
      </c>
      <c r="P43" s="61">
        <v>0</v>
      </c>
      <c r="Q43" s="61">
        <v>6420</v>
      </c>
      <c r="R43" s="63">
        <v>6420</v>
      </c>
      <c r="S43" s="60">
        <v>0.07430555555555556</v>
      </c>
      <c r="T43" s="63">
        <v>0</v>
      </c>
      <c r="U43" s="60">
        <v>0</v>
      </c>
      <c r="V43" s="64">
        <v>0.0884</v>
      </c>
      <c r="W43" s="63">
        <v>5852.472</v>
      </c>
      <c r="X43" s="63">
        <v>5938.22663</v>
      </c>
      <c r="Y43" s="65">
        <v>0.006568611111111114</v>
      </c>
      <c r="Z43" s="65">
        <v>0.005576080671296295</v>
      </c>
      <c r="AA43" s="65">
        <v>0.06773694444444445</v>
      </c>
      <c r="AB43" s="65">
        <v>0.010421068376068376</v>
      </c>
      <c r="AC43" s="61"/>
      <c r="AD43" s="113"/>
      <c r="AE43" s="112">
        <v>39.78814614409163</v>
      </c>
      <c r="AF43" s="114">
        <v>0.013705728975550183</v>
      </c>
      <c r="AG43" s="66">
        <v>36.97065185607745</v>
      </c>
      <c r="AH43" s="67"/>
      <c r="AI43" s="62">
        <v>0</v>
      </c>
      <c r="AJ43" s="62">
        <v>0</v>
      </c>
      <c r="AK43" s="68">
        <v>0</v>
      </c>
      <c r="AL43" s="69"/>
      <c r="AM43" s="62">
        <v>0</v>
      </c>
      <c r="AN43" s="62">
        <v>0</v>
      </c>
      <c r="AO43" s="70">
        <v>0</v>
      </c>
      <c r="AP43" s="69"/>
      <c r="AQ43" s="62">
        <v>0</v>
      </c>
      <c r="AR43" s="62">
        <v>0</v>
      </c>
      <c r="AS43" s="71">
        <v>0</v>
      </c>
      <c r="AT43" s="69"/>
      <c r="AU43" s="62">
        <v>0</v>
      </c>
      <c r="AV43" s="62">
        <v>0</v>
      </c>
      <c r="AW43" s="71">
        <v>0</v>
      </c>
      <c r="AX43" s="69"/>
      <c r="AY43" s="62">
        <v>0</v>
      </c>
      <c r="AZ43" s="62">
        <v>0</v>
      </c>
      <c r="BA43" s="71">
        <v>0</v>
      </c>
      <c r="BB43" s="69"/>
      <c r="BC43" s="62">
        <v>0</v>
      </c>
      <c r="BD43" s="62">
        <v>0</v>
      </c>
      <c r="BE43" s="71">
        <v>0</v>
      </c>
      <c r="BF43" s="99">
        <v>0.07430555555555556</v>
      </c>
      <c r="BG43" s="99">
        <v>0.06773694444444445</v>
      </c>
    </row>
    <row r="44" spans="1:59" ht="15">
      <c r="A44" s="1">
        <v>0.707323437453745</v>
      </c>
      <c r="B44" s="1">
        <v>40</v>
      </c>
      <c r="C44" s="20" t="s">
        <v>153</v>
      </c>
      <c r="D44" s="115" t="s">
        <v>230</v>
      </c>
      <c r="E44" s="115" t="s">
        <v>162</v>
      </c>
      <c r="F44" s="2" t="s">
        <v>151</v>
      </c>
      <c r="G44" s="79"/>
      <c r="H44" s="100">
        <v>112</v>
      </c>
      <c r="I44" s="117">
        <v>0.0121412037037037</v>
      </c>
      <c r="J44" s="57">
        <v>0.6340277777777777</v>
      </c>
      <c r="K44" s="58">
        <v>89</v>
      </c>
      <c r="L44" s="57">
        <v>0.6850694444444444</v>
      </c>
      <c r="M44" s="59">
        <v>0.05104166666666665</v>
      </c>
      <c r="N44" s="61">
        <v>1</v>
      </c>
      <c r="O44" s="62">
        <v>13</v>
      </c>
      <c r="P44" s="61">
        <v>30</v>
      </c>
      <c r="Q44" s="61">
        <v>4410</v>
      </c>
      <c r="R44" s="63">
        <v>4248</v>
      </c>
      <c r="S44" s="60">
        <v>0.049166666666666664</v>
      </c>
      <c r="T44" s="63">
        <v>162</v>
      </c>
      <c r="U44" s="60">
        <v>0.001875</v>
      </c>
      <c r="V44" s="64">
        <v>0.11440000000000002</v>
      </c>
      <c r="W44" s="63">
        <v>3762.0288</v>
      </c>
      <c r="X44" s="63">
        <v>3624.52858</v>
      </c>
      <c r="Y44" s="65">
        <v>0.005624666666666666</v>
      </c>
      <c r="Z44" s="65">
        <v>0.0072161043981481465</v>
      </c>
      <c r="AA44" s="65">
        <v>0.043542</v>
      </c>
      <c r="AB44" s="65">
        <v>0.00669876923076923</v>
      </c>
      <c r="AC44" s="61"/>
      <c r="AD44" s="113"/>
      <c r="AE44" s="112">
        <v>87.66540260862443</v>
      </c>
      <c r="AF44" s="114">
        <v>0.006559479643619868</v>
      </c>
      <c r="AG44" s="66">
        <v>87.68278754514772</v>
      </c>
      <c r="AH44" s="75"/>
      <c r="AI44" s="62">
        <v>0</v>
      </c>
      <c r="AJ44" s="62">
        <v>0</v>
      </c>
      <c r="AK44" s="68">
        <v>0</v>
      </c>
      <c r="AL44" s="69"/>
      <c r="AM44" s="62">
        <v>0</v>
      </c>
      <c r="AN44" s="62">
        <v>0</v>
      </c>
      <c r="AO44" s="70">
        <v>0</v>
      </c>
      <c r="AP44" s="69"/>
      <c r="AQ44" s="62">
        <v>0</v>
      </c>
      <c r="AR44" s="62">
        <v>0</v>
      </c>
      <c r="AS44" s="71">
        <v>0</v>
      </c>
      <c r="AT44" s="69"/>
      <c r="AU44" s="62">
        <v>0</v>
      </c>
      <c r="AV44" s="62">
        <v>0</v>
      </c>
      <c r="AW44" s="71">
        <v>0</v>
      </c>
      <c r="AX44" s="69"/>
      <c r="AY44" s="62">
        <v>0</v>
      </c>
      <c r="AZ44" s="62">
        <v>0</v>
      </c>
      <c r="BA44" s="71">
        <v>0</v>
      </c>
      <c r="BB44" s="69">
        <v>0.0018750000000000001</v>
      </c>
      <c r="BC44" s="62">
        <v>2</v>
      </c>
      <c r="BD44" s="62">
        <v>42</v>
      </c>
      <c r="BE44" s="71">
        <v>162</v>
      </c>
      <c r="BF44" s="99">
        <v>0.049166666666666664</v>
      </c>
      <c r="BG44" s="99">
        <v>0.043542</v>
      </c>
    </row>
    <row r="45" spans="1:59" ht="15">
      <c r="A45" s="1">
        <v>0.09358062966207625</v>
      </c>
      <c r="B45" s="1">
        <v>41</v>
      </c>
      <c r="C45" s="20" t="s">
        <v>153</v>
      </c>
      <c r="D45" s="115" t="s">
        <v>182</v>
      </c>
      <c r="E45" s="115" t="s">
        <v>168</v>
      </c>
      <c r="F45" s="2" t="s">
        <v>151</v>
      </c>
      <c r="G45" s="79"/>
      <c r="H45" s="100">
        <v>62</v>
      </c>
      <c r="I45" s="117">
        <v>0.00922453703703704</v>
      </c>
      <c r="J45" s="57">
        <v>0.5048611111111111</v>
      </c>
      <c r="K45" s="58">
        <v>78</v>
      </c>
      <c r="L45" s="57">
        <v>0.5706018518518519</v>
      </c>
      <c r="M45" s="59">
        <v>0.06574074074074077</v>
      </c>
      <c r="N45" s="61">
        <v>1</v>
      </c>
      <c r="O45" s="62">
        <v>34</v>
      </c>
      <c r="P45" s="61">
        <v>40</v>
      </c>
      <c r="Q45" s="61">
        <v>5680</v>
      </c>
      <c r="R45" s="63">
        <v>5608</v>
      </c>
      <c r="S45" s="60">
        <v>0.06490740740740741</v>
      </c>
      <c r="T45" s="63">
        <v>72</v>
      </c>
      <c r="U45" s="60">
        <v>0.0008333333333333334</v>
      </c>
      <c r="V45" s="64">
        <v>0.05720000000000001</v>
      </c>
      <c r="W45" s="63">
        <v>5287.2224</v>
      </c>
      <c r="X45" s="63">
        <v>5296.26429</v>
      </c>
      <c r="Y45" s="65">
        <v>0.0037127037037037076</v>
      </c>
      <c r="Z45" s="65">
        <v>0.0036080521990740732</v>
      </c>
      <c r="AA45" s="65">
        <v>0.0611947037037037</v>
      </c>
      <c r="AB45" s="65">
        <v>0.0094145698005698</v>
      </c>
      <c r="AC45" s="61"/>
      <c r="AD45" s="113"/>
      <c r="AE45" s="112">
        <v>52.734013348555536</v>
      </c>
      <c r="AF45" s="114">
        <v>0.017415738060473942</v>
      </c>
      <c r="AG45" s="66">
        <v>51.04132166251701</v>
      </c>
      <c r="AH45" s="75"/>
      <c r="AI45" s="62">
        <v>0</v>
      </c>
      <c r="AJ45" s="62">
        <v>0</v>
      </c>
      <c r="AK45" s="68">
        <v>0</v>
      </c>
      <c r="AL45" s="69"/>
      <c r="AM45" s="62">
        <v>0</v>
      </c>
      <c r="AN45" s="62">
        <v>0</v>
      </c>
      <c r="AO45" s="70">
        <v>0</v>
      </c>
      <c r="AP45" s="69"/>
      <c r="AQ45" s="62">
        <v>0</v>
      </c>
      <c r="AR45" s="62">
        <v>0</v>
      </c>
      <c r="AS45" s="71">
        <v>0</v>
      </c>
      <c r="AT45" s="69">
        <v>0.0008333333333333334</v>
      </c>
      <c r="AU45" s="62">
        <v>1</v>
      </c>
      <c r="AV45" s="62">
        <v>12</v>
      </c>
      <c r="AW45" s="71">
        <v>72</v>
      </c>
      <c r="AX45" s="69"/>
      <c r="AY45" s="62">
        <v>0</v>
      </c>
      <c r="AZ45" s="62">
        <v>0</v>
      </c>
      <c r="BA45" s="71">
        <v>0</v>
      </c>
      <c r="BB45" s="69"/>
      <c r="BC45" s="62">
        <v>0</v>
      </c>
      <c r="BD45" s="62">
        <v>0</v>
      </c>
      <c r="BE45" s="71">
        <v>0</v>
      </c>
      <c r="BF45" s="99">
        <v>0.06490740740740741</v>
      </c>
      <c r="BG45" s="99">
        <v>0.0611947037037037</v>
      </c>
    </row>
    <row r="46" spans="1:59" ht="15">
      <c r="A46" s="1">
        <v>0.4831876938512224</v>
      </c>
      <c r="B46" s="1">
        <v>42</v>
      </c>
      <c r="C46" s="20" t="s">
        <v>153</v>
      </c>
      <c r="D46" s="115" t="s">
        <v>35</v>
      </c>
      <c r="E46" s="115" t="s">
        <v>121</v>
      </c>
      <c r="F46" s="74" t="s">
        <v>151</v>
      </c>
      <c r="G46" s="80"/>
      <c r="H46" s="1">
        <v>11</v>
      </c>
      <c r="I46" s="117">
        <v>0.00630787037037037</v>
      </c>
      <c r="J46" s="57">
        <v>0.3736111111111111</v>
      </c>
      <c r="K46" s="58">
        <v>68</v>
      </c>
      <c r="L46" s="57">
        <v>0.43605324074074076</v>
      </c>
      <c r="M46" s="59">
        <v>0.06244212962962964</v>
      </c>
      <c r="N46" s="61">
        <v>1</v>
      </c>
      <c r="O46" s="62">
        <v>29</v>
      </c>
      <c r="P46" s="61">
        <v>55</v>
      </c>
      <c r="Q46" s="61">
        <v>5395</v>
      </c>
      <c r="R46" s="63">
        <v>4926</v>
      </c>
      <c r="S46" s="60">
        <v>0.05701388888888889</v>
      </c>
      <c r="T46" s="63">
        <v>469</v>
      </c>
      <c r="U46" s="60">
        <v>0.00542824074074074</v>
      </c>
      <c r="V46" s="64">
        <v>0.005200000000000001</v>
      </c>
      <c r="W46" s="63">
        <v>4900.3848</v>
      </c>
      <c r="X46" s="63">
        <v>4897.66039</v>
      </c>
      <c r="Y46" s="65">
        <v>0.0002964722222222244</v>
      </c>
      <c r="Z46" s="65">
        <v>0.0003280047453703703</v>
      </c>
      <c r="AA46" s="65">
        <v>0.056717416666666666</v>
      </c>
      <c r="AB46" s="65">
        <v>0.00872575641025641</v>
      </c>
      <c r="AC46" s="61"/>
      <c r="AD46" s="113"/>
      <c r="AE46" s="112">
        <v>61.59372452622559</v>
      </c>
      <c r="AF46" s="114">
        <v>0.017010910433969188</v>
      </c>
      <c r="AG46" s="66">
        <v>59.77800839784644</v>
      </c>
      <c r="AH46" s="75">
        <v>0.0002199074074074074</v>
      </c>
      <c r="AI46" s="62">
        <v>0</v>
      </c>
      <c r="AJ46" s="62">
        <v>19</v>
      </c>
      <c r="AK46" s="68">
        <v>19</v>
      </c>
      <c r="AL46" s="69">
        <v>0.0024305555555555556</v>
      </c>
      <c r="AM46" s="62">
        <v>3</v>
      </c>
      <c r="AN46" s="62">
        <v>30</v>
      </c>
      <c r="AO46" s="70">
        <v>210</v>
      </c>
      <c r="AP46" s="69"/>
      <c r="AQ46" s="62">
        <v>0</v>
      </c>
      <c r="AR46" s="62">
        <v>0</v>
      </c>
      <c r="AS46" s="71">
        <v>0</v>
      </c>
      <c r="AT46" s="69">
        <v>0.0010416666666666667</v>
      </c>
      <c r="AU46" s="62">
        <v>1</v>
      </c>
      <c r="AV46" s="62">
        <v>30</v>
      </c>
      <c r="AW46" s="71">
        <v>90</v>
      </c>
      <c r="AX46" s="69"/>
      <c r="AY46" s="62">
        <v>0</v>
      </c>
      <c r="AZ46" s="62">
        <v>0</v>
      </c>
      <c r="BA46" s="71">
        <v>0</v>
      </c>
      <c r="BB46" s="69">
        <v>0.001736111111111111</v>
      </c>
      <c r="BC46" s="62">
        <v>2</v>
      </c>
      <c r="BD46" s="62">
        <v>30</v>
      </c>
      <c r="BE46" s="71">
        <v>150</v>
      </c>
      <c r="BF46" s="99">
        <v>0.05701388888888889</v>
      </c>
      <c r="BG46" s="99">
        <v>0.056717416666666666</v>
      </c>
    </row>
    <row r="47" spans="1:59" ht="15">
      <c r="A47" s="1">
        <v>0.7260856907469918</v>
      </c>
      <c r="B47" s="1">
        <v>43</v>
      </c>
      <c r="C47" s="20" t="s">
        <v>153</v>
      </c>
      <c r="D47" s="115" t="s">
        <v>141</v>
      </c>
      <c r="E47" s="115" t="s">
        <v>234</v>
      </c>
      <c r="F47" s="2"/>
      <c r="G47" s="3"/>
      <c r="H47" s="1">
        <v>89</v>
      </c>
      <c r="I47" s="1"/>
      <c r="J47" s="57">
        <v>0.5604166666666667</v>
      </c>
      <c r="K47" s="58">
        <v>83</v>
      </c>
      <c r="L47" s="57">
        <v>0.6442939814814815</v>
      </c>
      <c r="M47" s="59">
        <v>0.08387731481481486</v>
      </c>
      <c r="N47" s="61">
        <v>2</v>
      </c>
      <c r="O47" s="62">
        <v>0</v>
      </c>
      <c r="P47" s="61">
        <v>47</v>
      </c>
      <c r="Q47" s="61">
        <v>7247</v>
      </c>
      <c r="R47" s="63">
        <v>7247</v>
      </c>
      <c r="S47" s="60">
        <v>0.08387731481481482</v>
      </c>
      <c r="T47" s="63">
        <v>0</v>
      </c>
      <c r="U47" s="60">
        <v>0</v>
      </c>
      <c r="V47" s="64">
        <v>0.08320000000000001</v>
      </c>
      <c r="W47" s="63">
        <v>6644.0496</v>
      </c>
      <c r="X47" s="63">
        <v>6793.56624</v>
      </c>
      <c r="Y47" s="65">
        <v>0.006978592592592589</v>
      </c>
      <c r="Z47" s="65">
        <v>0.005248075925925925</v>
      </c>
      <c r="AA47" s="65">
        <v>0.07689872222222223</v>
      </c>
      <c r="AB47" s="65">
        <v>0.01183057264957265</v>
      </c>
      <c r="AC47" s="61"/>
      <c r="AD47" s="113"/>
      <c r="AE47" s="112">
        <v>21.658706527277644</v>
      </c>
      <c r="AF47" s="114">
        <v>0.0056726098997009755</v>
      </c>
      <c r="AG47" s="66">
        <v>18.223132765348893</v>
      </c>
      <c r="AH47" s="75"/>
      <c r="AI47" s="62">
        <v>0</v>
      </c>
      <c r="AJ47" s="62">
        <v>0</v>
      </c>
      <c r="AK47" s="68">
        <v>0</v>
      </c>
      <c r="AL47" s="69"/>
      <c r="AM47" s="62">
        <v>0</v>
      </c>
      <c r="AN47" s="62">
        <v>0</v>
      </c>
      <c r="AO47" s="70">
        <v>0</v>
      </c>
      <c r="AP47" s="69"/>
      <c r="AQ47" s="62">
        <v>0</v>
      </c>
      <c r="AR47" s="62">
        <v>0</v>
      </c>
      <c r="AS47" s="71">
        <v>0</v>
      </c>
      <c r="AT47" s="69"/>
      <c r="AU47" s="62">
        <v>0</v>
      </c>
      <c r="AV47" s="62">
        <v>0</v>
      </c>
      <c r="AW47" s="71">
        <v>0</v>
      </c>
      <c r="AX47" s="69"/>
      <c r="AY47" s="62">
        <v>0</v>
      </c>
      <c r="AZ47" s="62">
        <v>0</v>
      </c>
      <c r="BA47" s="71">
        <v>0</v>
      </c>
      <c r="BB47" s="69"/>
      <c r="BC47" s="62">
        <v>0</v>
      </c>
      <c r="BD47" s="62">
        <v>0</v>
      </c>
      <c r="BE47" s="71">
        <v>0</v>
      </c>
      <c r="BF47" s="99">
        <v>0.08387731481481482</v>
      </c>
      <c r="BG47" s="99">
        <v>0.07689872222222223</v>
      </c>
    </row>
    <row r="48" spans="1:59" ht="15">
      <c r="A48" s="1">
        <v>0.25927859942899456</v>
      </c>
      <c r="B48" s="1">
        <v>44</v>
      </c>
      <c r="C48" s="20" t="s">
        <v>153</v>
      </c>
      <c r="D48" s="115" t="s">
        <v>124</v>
      </c>
      <c r="E48" s="115" t="s">
        <v>213</v>
      </c>
      <c r="F48" s="2"/>
      <c r="G48" s="79"/>
      <c r="H48" s="1">
        <v>54</v>
      </c>
      <c r="I48" s="1"/>
      <c r="J48" s="57">
        <v>0.5180555555555556</v>
      </c>
      <c r="K48" s="58">
        <v>79</v>
      </c>
      <c r="L48" s="57">
        <v>0.5868055555555556</v>
      </c>
      <c r="M48" s="59">
        <v>0.06874999999999998</v>
      </c>
      <c r="N48" s="61">
        <v>1</v>
      </c>
      <c r="O48" s="62">
        <v>39</v>
      </c>
      <c r="P48" s="61">
        <v>0</v>
      </c>
      <c r="Q48" s="61">
        <v>5940</v>
      </c>
      <c r="R48" s="63">
        <v>5940</v>
      </c>
      <c r="S48" s="60">
        <v>0.06875</v>
      </c>
      <c r="T48" s="63">
        <v>0</v>
      </c>
      <c r="U48" s="60">
        <v>0</v>
      </c>
      <c r="V48" s="64">
        <v>0.06240000000000001</v>
      </c>
      <c r="W48" s="63">
        <v>5569.344</v>
      </c>
      <c r="X48" s="63">
        <v>5599.92468</v>
      </c>
      <c r="Y48" s="65">
        <v>0.0042899999999999995</v>
      </c>
      <c r="Z48" s="65">
        <v>0.003936056944444444</v>
      </c>
      <c r="AA48" s="65">
        <v>0.06446</v>
      </c>
      <c r="AB48" s="65">
        <v>0.009916923076923077</v>
      </c>
      <c r="AC48" s="61"/>
      <c r="AD48" s="113"/>
      <c r="AE48" s="112">
        <v>46.272604496411475</v>
      </c>
      <c r="AF48" s="114">
        <v>0.016094289526477568</v>
      </c>
      <c r="AG48" s="66">
        <v>44.38562737212505</v>
      </c>
      <c r="AH48" s="75"/>
      <c r="AI48" s="62">
        <v>0</v>
      </c>
      <c r="AJ48" s="62">
        <v>0</v>
      </c>
      <c r="AK48" s="68">
        <v>0</v>
      </c>
      <c r="AL48" s="69"/>
      <c r="AM48" s="62">
        <v>0</v>
      </c>
      <c r="AN48" s="62">
        <v>0</v>
      </c>
      <c r="AO48" s="70">
        <v>0</v>
      </c>
      <c r="AP48" s="69"/>
      <c r="AQ48" s="62">
        <v>0</v>
      </c>
      <c r="AR48" s="62">
        <v>0</v>
      </c>
      <c r="AS48" s="71">
        <v>0</v>
      </c>
      <c r="AT48" s="69"/>
      <c r="AU48" s="62">
        <v>0</v>
      </c>
      <c r="AV48" s="62">
        <v>0</v>
      </c>
      <c r="AW48" s="71">
        <v>0</v>
      </c>
      <c r="AX48" s="69"/>
      <c r="AY48" s="62">
        <v>0</v>
      </c>
      <c r="AZ48" s="62">
        <v>0</v>
      </c>
      <c r="BA48" s="71">
        <v>0</v>
      </c>
      <c r="BB48" s="69"/>
      <c r="BC48" s="62">
        <v>0</v>
      </c>
      <c r="BD48" s="62">
        <v>0</v>
      </c>
      <c r="BE48" s="71">
        <v>0</v>
      </c>
      <c r="BF48" s="99">
        <v>0.06875</v>
      </c>
      <c r="BG48" s="99">
        <v>0.06446</v>
      </c>
    </row>
    <row r="49" spans="1:59" ht="15">
      <c r="A49" s="1">
        <v>0.9437055770939144</v>
      </c>
      <c r="B49" s="1">
        <v>45</v>
      </c>
      <c r="C49" s="20" t="s">
        <v>153</v>
      </c>
      <c r="D49" s="115" t="s">
        <v>20</v>
      </c>
      <c r="E49" s="115" t="s">
        <v>142</v>
      </c>
      <c r="F49" s="83"/>
      <c r="G49" s="4"/>
      <c r="H49" s="100">
        <v>52</v>
      </c>
      <c r="I49" s="100"/>
      <c r="J49" s="57">
        <v>0.61875</v>
      </c>
      <c r="K49" s="58">
        <v>85</v>
      </c>
      <c r="L49" s="57">
        <v>0.688599537037037</v>
      </c>
      <c r="M49" s="59">
        <v>0.069849537037037</v>
      </c>
      <c r="N49" s="61">
        <v>1</v>
      </c>
      <c r="O49" s="62">
        <v>40</v>
      </c>
      <c r="P49" s="61">
        <v>35</v>
      </c>
      <c r="Q49" s="61">
        <v>6035</v>
      </c>
      <c r="R49" s="63">
        <v>6015</v>
      </c>
      <c r="S49" s="60">
        <v>0.06961805555555556</v>
      </c>
      <c r="T49" s="63">
        <v>20</v>
      </c>
      <c r="U49" s="60">
        <v>0.0002314814814814815</v>
      </c>
      <c r="V49" s="64">
        <v>0.09360000000000002</v>
      </c>
      <c r="W49" s="63">
        <v>5451.996</v>
      </c>
      <c r="X49" s="63">
        <v>5504.88702</v>
      </c>
      <c r="Y49" s="65">
        <v>0.006516249999999999</v>
      </c>
      <c r="Z49" s="65">
        <v>0.0059040854166666655</v>
      </c>
      <c r="AA49" s="65">
        <v>0.06310180555555556</v>
      </c>
      <c r="AB49" s="65">
        <v>0.009707970085470086</v>
      </c>
      <c r="AC49" s="61"/>
      <c r="AD49" s="113"/>
      <c r="AE49" s="112">
        <v>48.96021652605188</v>
      </c>
      <c r="AF49" s="114">
        <v>0.01679579996719271</v>
      </c>
      <c r="AG49" s="66">
        <v>46.468683417183186</v>
      </c>
      <c r="AH49" s="67">
        <v>0.00023148148148148146</v>
      </c>
      <c r="AI49" s="62">
        <v>0</v>
      </c>
      <c r="AJ49" s="62">
        <v>20</v>
      </c>
      <c r="AK49" s="68">
        <v>20</v>
      </c>
      <c r="AL49" s="69"/>
      <c r="AM49" s="62">
        <v>0</v>
      </c>
      <c r="AN49" s="62">
        <v>0</v>
      </c>
      <c r="AO49" s="70">
        <v>0</v>
      </c>
      <c r="AP49" s="69"/>
      <c r="AQ49" s="62">
        <v>0</v>
      </c>
      <c r="AR49" s="62">
        <v>0</v>
      </c>
      <c r="AS49" s="71">
        <v>0</v>
      </c>
      <c r="AT49" s="69"/>
      <c r="AU49" s="62">
        <v>0</v>
      </c>
      <c r="AV49" s="62">
        <v>0</v>
      </c>
      <c r="AW49" s="71">
        <v>0</v>
      </c>
      <c r="AX49" s="69"/>
      <c r="AY49" s="62">
        <v>0</v>
      </c>
      <c r="AZ49" s="62">
        <v>0</v>
      </c>
      <c r="BA49" s="71">
        <v>0</v>
      </c>
      <c r="BB49" s="69"/>
      <c r="BC49" s="62">
        <v>0</v>
      </c>
      <c r="BD49" s="62">
        <v>0</v>
      </c>
      <c r="BE49" s="71">
        <v>0</v>
      </c>
      <c r="BF49" s="99">
        <v>0.06961805555555556</v>
      </c>
      <c r="BG49" s="99">
        <v>0.06310180555555556</v>
      </c>
    </row>
    <row r="50" spans="1:59" ht="15">
      <c r="A50" s="1">
        <v>0.8268443326633843</v>
      </c>
      <c r="B50" s="1">
        <v>46</v>
      </c>
      <c r="C50" s="20" t="s">
        <v>153</v>
      </c>
      <c r="D50" s="115" t="s">
        <v>187</v>
      </c>
      <c r="E50" s="115" t="s">
        <v>188</v>
      </c>
      <c r="F50" s="74"/>
      <c r="G50" s="80"/>
      <c r="H50" s="1">
        <v>24</v>
      </c>
      <c r="I50" s="1"/>
      <c r="J50" s="57">
        <v>0.6236111111111111</v>
      </c>
      <c r="K50" s="58">
        <v>85</v>
      </c>
      <c r="L50" s="57">
        <v>0.690162037037037</v>
      </c>
      <c r="M50" s="59">
        <v>0.06655092592592593</v>
      </c>
      <c r="N50" s="61">
        <v>1</v>
      </c>
      <c r="O50" s="62">
        <v>35</v>
      </c>
      <c r="P50" s="61">
        <v>50</v>
      </c>
      <c r="Q50" s="61">
        <v>5750</v>
      </c>
      <c r="R50" s="63">
        <v>5750</v>
      </c>
      <c r="S50" s="60">
        <v>0.06655092592592593</v>
      </c>
      <c r="T50" s="63">
        <v>0</v>
      </c>
      <c r="U50" s="60">
        <v>0</v>
      </c>
      <c r="V50" s="64">
        <v>0.09360000000000002</v>
      </c>
      <c r="W50" s="63">
        <v>5211.8</v>
      </c>
      <c r="X50" s="63">
        <v>5239.88702</v>
      </c>
      <c r="Y50" s="65">
        <v>0.006229166666666665</v>
      </c>
      <c r="Z50" s="65">
        <v>0.0059040854166666655</v>
      </c>
      <c r="AA50" s="65">
        <v>0.06032175925925926</v>
      </c>
      <c r="AB50" s="65">
        <v>0.009280270655270656</v>
      </c>
      <c r="AC50" s="61"/>
      <c r="AD50" s="113"/>
      <c r="AE50" s="112">
        <v>54.461406653463584</v>
      </c>
      <c r="AF50" s="114">
        <v>0.01754455957097185</v>
      </c>
      <c r="AG50" s="66">
        <v>52.27701089431601</v>
      </c>
      <c r="AH50" s="67"/>
      <c r="AI50" s="81">
        <v>0</v>
      </c>
      <c r="AJ50" s="62">
        <v>0</v>
      </c>
      <c r="AK50" s="68">
        <v>0</v>
      </c>
      <c r="AL50" s="69"/>
      <c r="AM50" s="62">
        <v>0</v>
      </c>
      <c r="AN50" s="62">
        <v>0</v>
      </c>
      <c r="AO50" s="70">
        <v>0</v>
      </c>
      <c r="AP50" s="69"/>
      <c r="AQ50" s="62">
        <v>0</v>
      </c>
      <c r="AR50" s="62">
        <v>0</v>
      </c>
      <c r="AS50" s="71">
        <v>0</v>
      </c>
      <c r="AT50" s="69"/>
      <c r="AU50" s="62">
        <v>0</v>
      </c>
      <c r="AV50" s="62">
        <v>0</v>
      </c>
      <c r="AW50" s="71">
        <v>0</v>
      </c>
      <c r="AX50" s="69"/>
      <c r="AY50" s="62">
        <v>0</v>
      </c>
      <c r="AZ50" s="62">
        <v>0</v>
      </c>
      <c r="BA50" s="71">
        <v>0</v>
      </c>
      <c r="BB50" s="69"/>
      <c r="BC50" s="62">
        <v>0</v>
      </c>
      <c r="BD50" s="62">
        <v>0</v>
      </c>
      <c r="BE50" s="71">
        <v>0</v>
      </c>
      <c r="BF50" s="99">
        <v>0.06655092592592593</v>
      </c>
      <c r="BG50" s="99">
        <v>0.06032175925925926</v>
      </c>
    </row>
    <row r="51" spans="1:59" ht="15">
      <c r="A51" s="1">
        <v>0.9584874461974493</v>
      </c>
      <c r="B51" s="1">
        <v>47</v>
      </c>
      <c r="C51" s="20" t="s">
        <v>153</v>
      </c>
      <c r="D51" s="115" t="s">
        <v>179</v>
      </c>
      <c r="E51" s="115" t="s">
        <v>180</v>
      </c>
      <c r="F51" s="1" t="s">
        <v>151</v>
      </c>
      <c r="G51" s="1"/>
      <c r="H51" s="1">
        <v>43</v>
      </c>
      <c r="I51" s="117">
        <v>0.00825231481481482</v>
      </c>
      <c r="J51" s="57">
        <v>0.46597222222222223</v>
      </c>
      <c r="K51" s="58">
        <v>75</v>
      </c>
      <c r="L51" s="57">
        <v>0.5341898148148149</v>
      </c>
      <c r="M51" s="59">
        <v>0.06821759259259264</v>
      </c>
      <c r="N51" s="61">
        <v>1</v>
      </c>
      <c r="O51" s="62">
        <v>38</v>
      </c>
      <c r="P51" s="61">
        <v>14</v>
      </c>
      <c r="Q51" s="61">
        <v>5894</v>
      </c>
      <c r="R51" s="63">
        <v>5733</v>
      </c>
      <c r="S51" s="60">
        <v>0.06635416666666667</v>
      </c>
      <c r="T51" s="63">
        <v>161</v>
      </c>
      <c r="U51" s="60">
        <v>0.001863425925925926</v>
      </c>
      <c r="V51" s="64">
        <v>0.041600000000000005</v>
      </c>
      <c r="W51" s="63">
        <v>5494.5072</v>
      </c>
      <c r="X51" s="63">
        <v>5506.28312</v>
      </c>
      <c r="Y51" s="65">
        <v>0.0027603333333333334</v>
      </c>
      <c r="Z51" s="65">
        <v>0.0026240379629629625</v>
      </c>
      <c r="AA51" s="65">
        <v>0.06359383333333334</v>
      </c>
      <c r="AB51" s="65">
        <v>0.009783666666666666</v>
      </c>
      <c r="AC51" s="61"/>
      <c r="AD51" s="113"/>
      <c r="AE51" s="112">
        <v>47.98658585050182</v>
      </c>
      <c r="AF51" s="114">
        <v>0.01656500515345067</v>
      </c>
      <c r="AG51" s="66">
        <v>46.4380833945763</v>
      </c>
      <c r="AH51" s="75"/>
      <c r="AI51" s="62">
        <v>0</v>
      </c>
      <c r="AJ51" s="62">
        <v>0</v>
      </c>
      <c r="AK51" s="68">
        <v>0</v>
      </c>
      <c r="AL51" s="69"/>
      <c r="AM51" s="62">
        <v>0</v>
      </c>
      <c r="AN51" s="62">
        <v>0</v>
      </c>
      <c r="AO51" s="70">
        <v>0</v>
      </c>
      <c r="AP51" s="69">
        <v>0.0011342592592592591</v>
      </c>
      <c r="AQ51" s="62">
        <v>1</v>
      </c>
      <c r="AR51" s="62">
        <v>38</v>
      </c>
      <c r="AS51" s="71">
        <v>98</v>
      </c>
      <c r="AT51" s="69"/>
      <c r="AU51" s="62">
        <v>0</v>
      </c>
      <c r="AV51" s="62">
        <v>0</v>
      </c>
      <c r="AW51" s="71">
        <v>0</v>
      </c>
      <c r="AX51" s="69"/>
      <c r="AY51" s="62">
        <v>0</v>
      </c>
      <c r="AZ51" s="62">
        <v>0</v>
      </c>
      <c r="BA51" s="71">
        <v>0</v>
      </c>
      <c r="BB51" s="69">
        <v>0.0007291666666666667</v>
      </c>
      <c r="BC51" s="62">
        <v>1</v>
      </c>
      <c r="BD51" s="62">
        <v>3</v>
      </c>
      <c r="BE51" s="71">
        <v>63</v>
      </c>
      <c r="BF51" s="99">
        <v>0.06635416666666667</v>
      </c>
      <c r="BG51" s="99">
        <v>0.06359383333333334</v>
      </c>
    </row>
    <row r="52" spans="1:59" ht="15">
      <c r="A52" s="1">
        <v>0.08997509698603712</v>
      </c>
      <c r="B52" s="1">
        <v>48</v>
      </c>
      <c r="C52" s="20" t="s">
        <v>153</v>
      </c>
      <c r="D52" s="115" t="s">
        <v>115</v>
      </c>
      <c r="E52" s="115" t="s">
        <v>183</v>
      </c>
      <c r="F52" s="2" t="s">
        <v>151</v>
      </c>
      <c r="G52" s="4"/>
      <c r="H52" s="100">
        <v>110</v>
      </c>
      <c r="I52" s="117">
        <v>0.0119791666666667</v>
      </c>
      <c r="J52" s="57">
        <v>0.6215277777777778</v>
      </c>
      <c r="K52" s="58">
        <v>88</v>
      </c>
      <c r="L52" s="57">
        <v>0.6846643518518518</v>
      </c>
      <c r="M52" s="59">
        <v>0.06313657407407403</v>
      </c>
      <c r="N52" s="61">
        <v>1</v>
      </c>
      <c r="O52" s="62">
        <v>30</v>
      </c>
      <c r="P52" s="61">
        <v>55</v>
      </c>
      <c r="Q52" s="61">
        <v>5455</v>
      </c>
      <c r="R52" s="63">
        <v>5455</v>
      </c>
      <c r="S52" s="60">
        <v>0.06313657407407407</v>
      </c>
      <c r="T52" s="63">
        <v>0</v>
      </c>
      <c r="U52" s="60">
        <v>0</v>
      </c>
      <c r="V52" s="64">
        <v>0.10920000000000002</v>
      </c>
      <c r="W52" s="63">
        <v>4859.314</v>
      </c>
      <c r="X52" s="63">
        <v>4859.86819</v>
      </c>
      <c r="Y52" s="65">
        <v>0.006894513888888885</v>
      </c>
      <c r="Z52" s="65">
        <v>0.006888099652777776</v>
      </c>
      <c r="AA52" s="65">
        <v>0.05624206018518519</v>
      </c>
      <c r="AB52" s="65">
        <v>0.008652624643874644</v>
      </c>
      <c r="AC52" s="61"/>
      <c r="AD52" s="113"/>
      <c r="AE52" s="112">
        <v>62.534365833678244</v>
      </c>
      <c r="AF52" s="114">
        <v>0.016817372353251297</v>
      </c>
      <c r="AG52" s="66">
        <v>60.60634603437965</v>
      </c>
      <c r="AH52" s="75"/>
      <c r="AI52" s="62">
        <v>0</v>
      </c>
      <c r="AJ52" s="62">
        <v>0</v>
      </c>
      <c r="AK52" s="68">
        <v>0</v>
      </c>
      <c r="AL52" s="69"/>
      <c r="AM52" s="62">
        <v>0</v>
      </c>
      <c r="AN52" s="62">
        <v>0</v>
      </c>
      <c r="AO52" s="70">
        <v>0</v>
      </c>
      <c r="AP52" s="69"/>
      <c r="AQ52" s="62">
        <v>0</v>
      </c>
      <c r="AR52" s="62">
        <v>0</v>
      </c>
      <c r="AS52" s="71">
        <v>0</v>
      </c>
      <c r="AT52" s="69"/>
      <c r="AU52" s="62">
        <v>0</v>
      </c>
      <c r="AV52" s="62">
        <v>0</v>
      </c>
      <c r="AW52" s="71">
        <v>0</v>
      </c>
      <c r="AX52" s="69"/>
      <c r="AY52" s="62">
        <v>0</v>
      </c>
      <c r="AZ52" s="62">
        <v>0</v>
      </c>
      <c r="BA52" s="71">
        <v>0</v>
      </c>
      <c r="BB52" s="69"/>
      <c r="BC52" s="62">
        <v>0</v>
      </c>
      <c r="BD52" s="62">
        <v>0</v>
      </c>
      <c r="BE52" s="71">
        <v>0</v>
      </c>
      <c r="BF52" s="99">
        <v>0.06313657407407407</v>
      </c>
      <c r="BG52" s="99">
        <v>0.05624206018518519</v>
      </c>
    </row>
    <row r="53" spans="1:59" ht="15">
      <c r="A53" s="1">
        <v>0.5960646376308927</v>
      </c>
      <c r="B53" s="1">
        <v>49</v>
      </c>
      <c r="C53" s="20" t="s">
        <v>153</v>
      </c>
      <c r="D53" s="115" t="s">
        <v>246</v>
      </c>
      <c r="E53" s="115" t="s">
        <v>247</v>
      </c>
      <c r="F53" s="1" t="s">
        <v>151</v>
      </c>
      <c r="G53" s="4"/>
      <c r="H53" s="100">
        <v>100</v>
      </c>
      <c r="I53" s="117">
        <v>0.01125</v>
      </c>
      <c r="J53" s="57">
        <v>0.5819444444444445</v>
      </c>
      <c r="K53" s="58">
        <v>84</v>
      </c>
      <c r="L53" s="57">
        <v>0.6570254629629629</v>
      </c>
      <c r="M53" s="59">
        <v>0.07508101851851845</v>
      </c>
      <c r="N53" s="61">
        <v>1</v>
      </c>
      <c r="O53" s="62">
        <v>48</v>
      </c>
      <c r="P53" s="61">
        <v>7</v>
      </c>
      <c r="Q53" s="61">
        <v>6487</v>
      </c>
      <c r="R53" s="63">
        <v>6408</v>
      </c>
      <c r="S53" s="60">
        <v>0.07416666666666667</v>
      </c>
      <c r="T53" s="63">
        <v>79</v>
      </c>
      <c r="U53" s="60">
        <v>0.0009143518518518518</v>
      </c>
      <c r="V53" s="64">
        <v>0.0884</v>
      </c>
      <c r="W53" s="63">
        <v>5841.5328</v>
      </c>
      <c r="X53" s="63">
        <v>5926.22663</v>
      </c>
      <c r="Y53" s="65">
        <v>0.006556333333333334</v>
      </c>
      <c r="Z53" s="65">
        <v>0.005576080671296295</v>
      </c>
      <c r="AA53" s="65">
        <v>0.06761033333333333</v>
      </c>
      <c r="AB53" s="65">
        <v>0.010401589743589743</v>
      </c>
      <c r="AC53" s="61"/>
      <c r="AD53" s="113"/>
      <c r="AE53" s="112">
        <v>40.03868578272749</v>
      </c>
      <c r="AF53" s="114">
        <v>0.013811982722309634</v>
      </c>
      <c r="AG53" s="66">
        <v>37.233670458815546</v>
      </c>
      <c r="AH53" s="67">
        <v>0.0009143518518518518</v>
      </c>
      <c r="AI53" s="62">
        <v>1</v>
      </c>
      <c r="AJ53" s="62">
        <v>19</v>
      </c>
      <c r="AK53" s="68">
        <v>79</v>
      </c>
      <c r="AL53" s="69"/>
      <c r="AM53" s="62">
        <v>0</v>
      </c>
      <c r="AN53" s="62">
        <v>0</v>
      </c>
      <c r="AO53" s="70">
        <v>0</v>
      </c>
      <c r="AP53" s="69"/>
      <c r="AQ53" s="62">
        <v>0</v>
      </c>
      <c r="AR53" s="62">
        <v>0</v>
      </c>
      <c r="AS53" s="71">
        <v>0</v>
      </c>
      <c r="AT53" s="69"/>
      <c r="AU53" s="62">
        <v>0</v>
      </c>
      <c r="AV53" s="62">
        <v>0</v>
      </c>
      <c r="AW53" s="71">
        <v>0</v>
      </c>
      <c r="AX53" s="69"/>
      <c r="AY53" s="62">
        <v>0</v>
      </c>
      <c r="AZ53" s="62">
        <v>0</v>
      </c>
      <c r="BA53" s="71">
        <v>0</v>
      </c>
      <c r="BB53" s="69"/>
      <c r="BC53" s="62">
        <v>0</v>
      </c>
      <c r="BD53" s="62">
        <v>0</v>
      </c>
      <c r="BE53" s="71">
        <v>0</v>
      </c>
      <c r="BF53" s="99">
        <v>0.07416666666666667</v>
      </c>
      <c r="BG53" s="99">
        <v>0.06761033333333333</v>
      </c>
    </row>
    <row r="54" spans="1:59" ht="15">
      <c r="A54" s="1">
        <v>0.9876739381924583</v>
      </c>
      <c r="B54" s="1">
        <v>50</v>
      </c>
      <c r="C54" s="20" t="s">
        <v>153</v>
      </c>
      <c r="D54" s="115" t="s">
        <v>34</v>
      </c>
      <c r="E54" s="115" t="s">
        <v>119</v>
      </c>
      <c r="F54" s="2"/>
      <c r="G54" s="79"/>
      <c r="H54" s="1">
        <v>13</v>
      </c>
      <c r="I54" s="1"/>
      <c r="J54" s="57">
        <v>0.40625</v>
      </c>
      <c r="K54" s="58">
        <v>70</v>
      </c>
      <c r="L54" s="57">
        <v>0.4797106481481481</v>
      </c>
      <c r="M54" s="59">
        <v>0.07346064814814812</v>
      </c>
      <c r="N54" s="61">
        <v>1</v>
      </c>
      <c r="O54" s="62">
        <v>45</v>
      </c>
      <c r="P54" s="61">
        <v>47</v>
      </c>
      <c r="Q54" s="61">
        <v>6347</v>
      </c>
      <c r="R54" s="63">
        <v>6347</v>
      </c>
      <c r="S54" s="60">
        <v>0.07346064814814815</v>
      </c>
      <c r="T54" s="63">
        <v>0</v>
      </c>
      <c r="U54" s="60">
        <v>0</v>
      </c>
      <c r="V54" s="64">
        <v>0.015600000000000003</v>
      </c>
      <c r="W54" s="63">
        <v>6247.9868</v>
      </c>
      <c r="X54" s="63">
        <v>6261.98117</v>
      </c>
      <c r="Y54" s="65">
        <v>0.0011459861111111148</v>
      </c>
      <c r="Z54" s="65">
        <v>0.000984014236111111</v>
      </c>
      <c r="AA54" s="65">
        <v>0.07231466203703703</v>
      </c>
      <c r="AB54" s="65">
        <v>0.01112533262108262</v>
      </c>
      <c r="AC54" s="61"/>
      <c r="AD54" s="113"/>
      <c r="AE54" s="112">
        <v>30.729701736169716</v>
      </c>
      <c r="AF54" s="114">
        <v>0.00955219691458454</v>
      </c>
      <c r="AG54" s="66">
        <v>29.87452962766804</v>
      </c>
      <c r="AH54" s="73"/>
      <c r="AI54" s="62">
        <v>0</v>
      </c>
      <c r="AJ54" s="62">
        <v>0</v>
      </c>
      <c r="AK54" s="68">
        <v>0</v>
      </c>
      <c r="AL54" s="69"/>
      <c r="AM54" s="62">
        <v>0</v>
      </c>
      <c r="AN54" s="62">
        <v>0</v>
      </c>
      <c r="AO54" s="70">
        <v>0</v>
      </c>
      <c r="AP54" s="69"/>
      <c r="AQ54" s="62">
        <v>0</v>
      </c>
      <c r="AR54" s="62">
        <v>0</v>
      </c>
      <c r="AS54" s="71">
        <v>0</v>
      </c>
      <c r="AT54" s="69"/>
      <c r="AU54" s="62">
        <v>0</v>
      </c>
      <c r="AV54" s="62">
        <v>0</v>
      </c>
      <c r="AW54" s="71">
        <v>0</v>
      </c>
      <c r="AX54" s="69"/>
      <c r="AY54" s="62">
        <v>0</v>
      </c>
      <c r="AZ54" s="62">
        <v>0</v>
      </c>
      <c r="BA54" s="71">
        <v>0</v>
      </c>
      <c r="BB54" s="69"/>
      <c r="BC54" s="62">
        <v>0</v>
      </c>
      <c r="BD54" s="62">
        <v>0</v>
      </c>
      <c r="BE54" s="71">
        <v>0</v>
      </c>
      <c r="BF54" s="99">
        <v>0.07346064814814815</v>
      </c>
      <c r="BG54" s="99">
        <v>0.07231466203703703</v>
      </c>
    </row>
    <row r="55" spans="1:59" ht="15">
      <c r="A55" s="1">
        <v>0.5768494843580182</v>
      </c>
      <c r="B55" s="1">
        <v>51</v>
      </c>
      <c r="C55" s="20" t="s">
        <v>153</v>
      </c>
      <c r="D55" s="115" t="s">
        <v>35</v>
      </c>
      <c r="E55" s="115" t="s">
        <v>120</v>
      </c>
      <c r="F55" s="1" t="s">
        <v>151</v>
      </c>
      <c r="G55" s="4"/>
      <c r="H55" s="100">
        <v>38</v>
      </c>
      <c r="I55" s="117">
        <v>0.00784722222222222</v>
      </c>
      <c r="J55" s="57">
        <v>0.44166666666666665</v>
      </c>
      <c r="K55" s="58">
        <v>73</v>
      </c>
      <c r="L55" s="57">
        <v>0.5106018518518519</v>
      </c>
      <c r="M55" s="59">
        <v>0.06893518518518527</v>
      </c>
      <c r="N55" s="61">
        <v>1</v>
      </c>
      <c r="O55" s="62">
        <v>39</v>
      </c>
      <c r="P55" s="61">
        <v>16</v>
      </c>
      <c r="Q55" s="61">
        <v>5956</v>
      </c>
      <c r="R55" s="63">
        <v>5448</v>
      </c>
      <c r="S55" s="60">
        <v>0.06305555555555556</v>
      </c>
      <c r="T55" s="63">
        <v>508</v>
      </c>
      <c r="U55" s="60">
        <v>0.00587962962962963</v>
      </c>
      <c r="V55" s="64">
        <v>0.031200000000000006</v>
      </c>
      <c r="W55" s="63">
        <v>5278.0224</v>
      </c>
      <c r="X55" s="63">
        <v>5277.96234</v>
      </c>
      <c r="Y55" s="65">
        <v>0.0019673333333333353</v>
      </c>
      <c r="Z55" s="65">
        <v>0.001968028472222222</v>
      </c>
      <c r="AA55" s="65">
        <v>0.06108822222222222</v>
      </c>
      <c r="AB55" s="65">
        <v>0.009398188034188033</v>
      </c>
      <c r="AC55" s="61"/>
      <c r="AD55" s="113"/>
      <c r="AE55" s="112">
        <v>52.94472022615627</v>
      </c>
      <c r="AF55" s="114">
        <v>0.017436807300629673</v>
      </c>
      <c r="AG55" s="66">
        <v>51.44246777221554</v>
      </c>
      <c r="AH55" s="75"/>
      <c r="AI55" s="62">
        <v>0</v>
      </c>
      <c r="AJ55" s="62">
        <v>0</v>
      </c>
      <c r="AK55" s="68">
        <v>0</v>
      </c>
      <c r="AL55" s="69"/>
      <c r="AM55" s="62">
        <v>0</v>
      </c>
      <c r="AN55" s="62">
        <v>0</v>
      </c>
      <c r="AO55" s="70">
        <v>0</v>
      </c>
      <c r="AP55" s="69">
        <v>0.00042824074074074075</v>
      </c>
      <c r="AQ55" s="62">
        <v>0</v>
      </c>
      <c r="AR55" s="62">
        <v>37</v>
      </c>
      <c r="AS55" s="71">
        <v>37</v>
      </c>
      <c r="AT55" s="69">
        <v>0.005451388888888888</v>
      </c>
      <c r="AU55" s="62">
        <v>7</v>
      </c>
      <c r="AV55" s="62">
        <v>51</v>
      </c>
      <c r="AW55" s="71">
        <v>471</v>
      </c>
      <c r="AX55" s="69"/>
      <c r="AY55" s="62">
        <v>0</v>
      </c>
      <c r="AZ55" s="62">
        <v>0</v>
      </c>
      <c r="BA55" s="71">
        <v>0</v>
      </c>
      <c r="BB55" s="69"/>
      <c r="BC55" s="62">
        <v>0</v>
      </c>
      <c r="BD55" s="62">
        <v>0</v>
      </c>
      <c r="BE55" s="71">
        <v>0</v>
      </c>
      <c r="BF55" s="99">
        <v>0.06305555555555556</v>
      </c>
      <c r="BG55" s="99">
        <v>0.06108822222222222</v>
      </c>
    </row>
    <row r="56" spans="1:59" ht="15">
      <c r="A56" s="1">
        <v>0.5007008848362342</v>
      </c>
      <c r="B56" s="1">
        <v>52</v>
      </c>
      <c r="C56" s="20" t="s">
        <v>153</v>
      </c>
      <c r="D56" s="115" t="s">
        <v>143</v>
      </c>
      <c r="E56" s="115" t="s">
        <v>120</v>
      </c>
      <c r="F56" s="2" t="s">
        <v>151</v>
      </c>
      <c r="G56" s="4"/>
      <c r="H56" s="1">
        <v>60</v>
      </c>
      <c r="I56" s="117">
        <v>0.0090625</v>
      </c>
      <c r="J56" s="57">
        <v>0.49513888888888885</v>
      </c>
      <c r="K56" s="58">
        <v>76</v>
      </c>
      <c r="L56" s="57">
        <v>0.568587962962963</v>
      </c>
      <c r="M56" s="59">
        <v>0.07344907407407414</v>
      </c>
      <c r="N56" s="61">
        <v>1</v>
      </c>
      <c r="O56" s="62">
        <v>45</v>
      </c>
      <c r="P56" s="61">
        <v>46</v>
      </c>
      <c r="Q56" s="61">
        <v>6346</v>
      </c>
      <c r="R56" s="63">
        <v>6346</v>
      </c>
      <c r="S56" s="60">
        <v>0.07344907407407407</v>
      </c>
      <c r="T56" s="63">
        <v>0</v>
      </c>
      <c r="U56" s="60">
        <v>0</v>
      </c>
      <c r="V56" s="64">
        <v>0.04680000000000001</v>
      </c>
      <c r="W56" s="63">
        <v>6049.0072</v>
      </c>
      <c r="X56" s="63">
        <v>6090.94351</v>
      </c>
      <c r="Y56" s="65">
        <v>0.0034374166666666667</v>
      </c>
      <c r="Z56" s="65">
        <v>0.0029520427083333327</v>
      </c>
      <c r="AA56" s="65">
        <v>0.0700116574074074</v>
      </c>
      <c r="AB56" s="65">
        <v>0.010771024216524216</v>
      </c>
      <c r="AC56" s="61"/>
      <c r="AD56" s="113"/>
      <c r="AE56" s="112">
        <v>35.28691589076149</v>
      </c>
      <c r="AF56" s="114">
        <v>0.01168508720062851</v>
      </c>
      <c r="AG56" s="66">
        <v>33.62337015673408</v>
      </c>
      <c r="AH56" s="67"/>
      <c r="AI56" s="62">
        <v>0</v>
      </c>
      <c r="AJ56" s="62">
        <v>0</v>
      </c>
      <c r="AK56" s="68">
        <v>0</v>
      </c>
      <c r="AL56" s="69"/>
      <c r="AM56" s="62">
        <v>0</v>
      </c>
      <c r="AN56" s="62">
        <v>0</v>
      </c>
      <c r="AO56" s="70">
        <v>0</v>
      </c>
      <c r="AP56" s="69"/>
      <c r="AQ56" s="62">
        <v>0</v>
      </c>
      <c r="AR56" s="62">
        <v>0</v>
      </c>
      <c r="AS56" s="71">
        <v>0</v>
      </c>
      <c r="AT56" s="69"/>
      <c r="AU56" s="62">
        <v>0</v>
      </c>
      <c r="AV56" s="62">
        <v>0</v>
      </c>
      <c r="AW56" s="71">
        <v>0</v>
      </c>
      <c r="AX56" s="69"/>
      <c r="AY56" s="62">
        <v>0</v>
      </c>
      <c r="AZ56" s="62">
        <v>0</v>
      </c>
      <c r="BA56" s="71">
        <v>0</v>
      </c>
      <c r="BB56" s="69"/>
      <c r="BC56" s="62">
        <v>0</v>
      </c>
      <c r="BD56" s="62">
        <v>0</v>
      </c>
      <c r="BE56" s="71">
        <v>0</v>
      </c>
      <c r="BF56" s="99">
        <v>0.07344907407407407</v>
      </c>
      <c r="BG56" s="99">
        <v>0.0700116574074074</v>
      </c>
    </row>
    <row r="57" spans="1:59" ht="15">
      <c r="A57" s="1">
        <v>0.9567526097534627</v>
      </c>
      <c r="B57" s="1">
        <v>53</v>
      </c>
      <c r="C57" s="20" t="s">
        <v>153</v>
      </c>
      <c r="D57" s="115" t="s">
        <v>108</v>
      </c>
      <c r="E57" s="115" t="s">
        <v>109</v>
      </c>
      <c r="F57" s="2"/>
      <c r="G57" s="79"/>
      <c r="H57" s="1">
        <v>72</v>
      </c>
      <c r="I57" s="1"/>
      <c r="J57" s="57">
        <v>0.4611111111111111</v>
      </c>
      <c r="K57" s="58">
        <v>74</v>
      </c>
      <c r="L57" s="57">
        <v>0.5315972222222222</v>
      </c>
      <c r="M57" s="59">
        <v>0.07048611111111108</v>
      </c>
      <c r="N57" s="61">
        <v>1</v>
      </c>
      <c r="O57" s="62">
        <v>41</v>
      </c>
      <c r="P57" s="61">
        <v>30</v>
      </c>
      <c r="Q57" s="61">
        <v>6090</v>
      </c>
      <c r="R57" s="63">
        <v>6075</v>
      </c>
      <c r="S57" s="60">
        <v>0.0703125</v>
      </c>
      <c r="T57" s="63">
        <v>15</v>
      </c>
      <c r="U57" s="60">
        <v>0.00017361111111111112</v>
      </c>
      <c r="V57" s="64">
        <v>0.0364</v>
      </c>
      <c r="W57" s="63">
        <v>5853.87</v>
      </c>
      <c r="X57" s="63">
        <v>5876.62273</v>
      </c>
      <c r="Y57" s="65">
        <v>0.0025593750000000013</v>
      </c>
      <c r="Z57" s="65">
        <v>0.0022960332175925922</v>
      </c>
      <c r="AA57" s="65">
        <v>0.067753125</v>
      </c>
      <c r="AB57" s="65">
        <v>0.010423557692307692</v>
      </c>
      <c r="AC57" s="61"/>
      <c r="AD57" s="113"/>
      <c r="AE57" s="112">
        <v>39.7561278598649</v>
      </c>
      <c r="AF57" s="114">
        <v>0.013692088870975179</v>
      </c>
      <c r="AG57" s="66">
        <v>38.32089949784554</v>
      </c>
      <c r="AH57" s="75"/>
      <c r="AI57" s="62">
        <v>0</v>
      </c>
      <c r="AJ57" s="62">
        <v>0</v>
      </c>
      <c r="AK57" s="68">
        <v>0</v>
      </c>
      <c r="AL57" s="69"/>
      <c r="AM57" s="62">
        <v>0</v>
      </c>
      <c r="AN57" s="62">
        <v>15</v>
      </c>
      <c r="AO57" s="70">
        <v>15</v>
      </c>
      <c r="AP57" s="69"/>
      <c r="AQ57" s="62">
        <v>0</v>
      </c>
      <c r="AR57" s="62">
        <v>0</v>
      </c>
      <c r="AS57" s="71">
        <v>0</v>
      </c>
      <c r="AT57" s="69"/>
      <c r="AU57" s="62">
        <v>0</v>
      </c>
      <c r="AV57" s="62">
        <v>0</v>
      </c>
      <c r="AW57" s="71">
        <v>0</v>
      </c>
      <c r="AX57" s="69"/>
      <c r="AY57" s="62">
        <v>0</v>
      </c>
      <c r="AZ57" s="62">
        <v>0</v>
      </c>
      <c r="BA57" s="71">
        <v>0</v>
      </c>
      <c r="BB57" s="69"/>
      <c r="BC57" s="62">
        <v>0</v>
      </c>
      <c r="BD57" s="62">
        <v>0</v>
      </c>
      <c r="BE57" s="71">
        <v>0</v>
      </c>
      <c r="BF57" s="99">
        <v>0.0703125</v>
      </c>
      <c r="BG57" s="99">
        <v>0.067753125</v>
      </c>
    </row>
    <row r="58" spans="1:59" ht="15">
      <c r="A58" s="1">
        <v>0.2732916551837088</v>
      </c>
      <c r="B58" s="1">
        <v>54</v>
      </c>
      <c r="C58" s="20" t="s">
        <v>153</v>
      </c>
      <c r="D58" s="115" t="s">
        <v>167</v>
      </c>
      <c r="E58" s="115" t="s">
        <v>168</v>
      </c>
      <c r="F58" s="2" t="s">
        <v>151</v>
      </c>
      <c r="G58" s="79"/>
      <c r="H58" s="1">
        <v>5</v>
      </c>
      <c r="I58" s="117">
        <v>0.005983796296296296</v>
      </c>
      <c r="J58" s="57">
        <v>0.3541666666666667</v>
      </c>
      <c r="K58" s="58">
        <v>67</v>
      </c>
      <c r="L58" s="57">
        <v>0.40652777777777777</v>
      </c>
      <c r="M58" s="59">
        <v>0.05236111111111108</v>
      </c>
      <c r="N58" s="61">
        <v>1</v>
      </c>
      <c r="O58" s="62">
        <v>15</v>
      </c>
      <c r="P58" s="61">
        <v>24</v>
      </c>
      <c r="Q58" s="61">
        <v>4524</v>
      </c>
      <c r="R58" s="63">
        <v>4524</v>
      </c>
      <c r="S58" s="60">
        <v>0.05236111111111111</v>
      </c>
      <c r="T58" s="63">
        <v>0</v>
      </c>
      <c r="U58" s="60">
        <v>0</v>
      </c>
      <c r="V58" s="64">
        <v>0</v>
      </c>
      <c r="W58" s="63">
        <v>4524</v>
      </c>
      <c r="X58" s="63">
        <v>4524</v>
      </c>
      <c r="Y58" s="65">
        <v>0</v>
      </c>
      <c r="Z58" s="65">
        <v>0</v>
      </c>
      <c r="AA58" s="65">
        <v>0.05236111111111111</v>
      </c>
      <c r="AB58" s="65">
        <v>0.008055555555555555</v>
      </c>
      <c r="AC58" s="61"/>
      <c r="AD58" s="113"/>
      <c r="AE58" s="112">
        <v>70.21403604626683</v>
      </c>
      <c r="AF58" s="114">
        <v>0.014364401503647154</v>
      </c>
      <c r="AG58" s="66">
        <v>67.96797787087726</v>
      </c>
      <c r="AH58" s="75"/>
      <c r="AI58" s="62">
        <v>0</v>
      </c>
      <c r="AJ58" s="62">
        <v>0</v>
      </c>
      <c r="AK58" s="68">
        <v>0</v>
      </c>
      <c r="AL58" s="69"/>
      <c r="AM58" s="62">
        <v>0</v>
      </c>
      <c r="AN58" s="62">
        <v>0</v>
      </c>
      <c r="AO58" s="70">
        <v>0</v>
      </c>
      <c r="AP58" s="69"/>
      <c r="AQ58" s="62">
        <v>0</v>
      </c>
      <c r="AR58" s="62">
        <v>0</v>
      </c>
      <c r="AS58" s="71">
        <v>0</v>
      </c>
      <c r="AT58" s="69"/>
      <c r="AU58" s="62">
        <v>0</v>
      </c>
      <c r="AV58" s="62">
        <v>0</v>
      </c>
      <c r="AW58" s="71">
        <v>0</v>
      </c>
      <c r="AX58" s="69"/>
      <c r="AY58" s="62">
        <v>0</v>
      </c>
      <c r="AZ58" s="62">
        <v>0</v>
      </c>
      <c r="BA58" s="71">
        <v>0</v>
      </c>
      <c r="BB58" s="69"/>
      <c r="BC58" s="62">
        <v>0</v>
      </c>
      <c r="BD58" s="62">
        <v>0</v>
      </c>
      <c r="BE58" s="71">
        <v>0</v>
      </c>
      <c r="BF58" s="99">
        <v>0.05236111111111111</v>
      </c>
      <c r="BG58" s="99">
        <v>0.05236111111111111</v>
      </c>
    </row>
    <row r="59" spans="1:59" ht="15">
      <c r="A59" s="1">
        <v>0.30392031065121117</v>
      </c>
      <c r="B59" s="1">
        <v>55</v>
      </c>
      <c r="C59" s="20" t="s">
        <v>153</v>
      </c>
      <c r="D59" s="115" t="s">
        <v>196</v>
      </c>
      <c r="E59" s="115" t="s">
        <v>197</v>
      </c>
      <c r="F59" s="2" t="s">
        <v>151</v>
      </c>
      <c r="G59" s="4"/>
      <c r="H59" s="100">
        <v>33</v>
      </c>
      <c r="I59" s="117">
        <v>0.00744212962962963</v>
      </c>
      <c r="J59" s="57">
        <v>0.4270833333333333</v>
      </c>
      <c r="K59" s="58">
        <v>72</v>
      </c>
      <c r="L59" s="84">
        <v>0.49699074074074073</v>
      </c>
      <c r="M59" s="59">
        <v>0.06990740740740742</v>
      </c>
      <c r="N59" s="61">
        <v>1</v>
      </c>
      <c r="O59" s="62">
        <v>40</v>
      </c>
      <c r="P59" s="61">
        <v>40</v>
      </c>
      <c r="Q59" s="61">
        <v>6040</v>
      </c>
      <c r="R59" s="63">
        <v>5108</v>
      </c>
      <c r="S59" s="60">
        <v>0.05912037037037037</v>
      </c>
      <c r="T59" s="63">
        <v>932</v>
      </c>
      <c r="U59" s="60">
        <v>0.010787037037037038</v>
      </c>
      <c r="V59" s="64">
        <v>0.026000000000000002</v>
      </c>
      <c r="W59" s="63">
        <v>4975.192</v>
      </c>
      <c r="X59" s="63">
        <v>4966.30195</v>
      </c>
      <c r="Y59" s="65">
        <v>0.0015371296296296296</v>
      </c>
      <c r="Z59" s="65">
        <v>0.0016400237268518515</v>
      </c>
      <c r="AA59" s="65">
        <v>0.05758324074074074</v>
      </c>
      <c r="AB59" s="65">
        <v>0.008858960113960115</v>
      </c>
      <c r="AC59" s="61"/>
      <c r="AD59" s="113"/>
      <c r="AE59" s="112">
        <v>59.880421098611</v>
      </c>
      <c r="AF59" s="114">
        <v>0.01729269703454377</v>
      </c>
      <c r="AG59" s="66">
        <v>58.273507797766214</v>
      </c>
      <c r="AH59" s="75">
        <v>0.0018634259259259261</v>
      </c>
      <c r="AI59" s="62">
        <v>2</v>
      </c>
      <c r="AJ59" s="62">
        <v>41</v>
      </c>
      <c r="AK59" s="68">
        <v>161</v>
      </c>
      <c r="AL59" s="69">
        <v>0.007152777777777779</v>
      </c>
      <c r="AM59" s="62">
        <v>10</v>
      </c>
      <c r="AN59" s="62">
        <v>18</v>
      </c>
      <c r="AO59" s="70">
        <v>618</v>
      </c>
      <c r="AP59" s="69"/>
      <c r="AQ59" s="62">
        <v>0</v>
      </c>
      <c r="AR59" s="62">
        <v>0</v>
      </c>
      <c r="AS59" s="71">
        <v>0</v>
      </c>
      <c r="AT59" s="69">
        <v>0.0017708333333333332</v>
      </c>
      <c r="AU59" s="62">
        <v>2</v>
      </c>
      <c r="AV59" s="62">
        <v>33</v>
      </c>
      <c r="AW59" s="71">
        <v>153</v>
      </c>
      <c r="AX59" s="69"/>
      <c r="AY59" s="62">
        <v>0</v>
      </c>
      <c r="AZ59" s="62">
        <v>0</v>
      </c>
      <c r="BA59" s="71">
        <v>0</v>
      </c>
      <c r="BB59" s="69"/>
      <c r="BC59" s="62">
        <v>0</v>
      </c>
      <c r="BD59" s="62">
        <v>0</v>
      </c>
      <c r="BE59" s="71">
        <v>0</v>
      </c>
      <c r="BF59" s="99">
        <v>0.05912037037037037</v>
      </c>
      <c r="BG59" s="99">
        <v>0.05758324074074074</v>
      </c>
    </row>
    <row r="60" spans="1:59" ht="15">
      <c r="A60" s="1">
        <v>0.030488145199421335</v>
      </c>
      <c r="B60" s="1">
        <v>56</v>
      </c>
      <c r="C60" s="20" t="s">
        <v>153</v>
      </c>
      <c r="D60" s="115" t="s">
        <v>86</v>
      </c>
      <c r="E60" s="115" t="s">
        <v>181</v>
      </c>
      <c r="F60" s="74"/>
      <c r="G60" s="80"/>
      <c r="H60" s="100">
        <v>58</v>
      </c>
      <c r="I60" s="100"/>
      <c r="J60" s="57">
        <v>0.44027777777777777</v>
      </c>
      <c r="K60" s="58">
        <v>73</v>
      </c>
      <c r="L60" s="57">
        <v>0.5131944444444444</v>
      </c>
      <c r="M60" s="59">
        <v>0.07291666666666663</v>
      </c>
      <c r="N60" s="61">
        <v>1</v>
      </c>
      <c r="O60" s="62">
        <v>45</v>
      </c>
      <c r="P60" s="61">
        <v>0</v>
      </c>
      <c r="Q60" s="61">
        <v>6300</v>
      </c>
      <c r="R60" s="63">
        <v>6059</v>
      </c>
      <c r="S60" s="60">
        <v>0.07012731481481481</v>
      </c>
      <c r="T60" s="63">
        <v>241</v>
      </c>
      <c r="U60" s="60">
        <v>0.002789351851851852</v>
      </c>
      <c r="V60" s="64">
        <v>0.031200000000000006</v>
      </c>
      <c r="W60" s="63">
        <v>5869.9592</v>
      </c>
      <c r="X60" s="63">
        <v>5888.96234</v>
      </c>
      <c r="Y60" s="65">
        <v>0.0021879722222222196</v>
      </c>
      <c r="Z60" s="65">
        <v>0.001968028472222222</v>
      </c>
      <c r="AA60" s="65">
        <v>0.0679393425925926</v>
      </c>
      <c r="AB60" s="65">
        <v>0.010452206552706554</v>
      </c>
      <c r="AC60" s="61"/>
      <c r="AD60" s="113"/>
      <c r="AE60" s="112">
        <v>39.38763817561556</v>
      </c>
      <c r="AF60" s="114">
        <v>0.013534143986557608</v>
      </c>
      <c r="AG60" s="66">
        <v>38.05043724946779</v>
      </c>
      <c r="AH60" s="75"/>
      <c r="AI60" s="62">
        <v>0</v>
      </c>
      <c r="AJ60" s="62">
        <v>0</v>
      </c>
      <c r="AK60" s="68">
        <v>0</v>
      </c>
      <c r="AL60" s="69"/>
      <c r="AM60" s="62">
        <v>0</v>
      </c>
      <c r="AN60" s="62">
        <v>0</v>
      </c>
      <c r="AO60" s="70">
        <v>0</v>
      </c>
      <c r="AP60" s="69"/>
      <c r="AQ60" s="62">
        <v>1</v>
      </c>
      <c r="AR60" s="62">
        <v>41</v>
      </c>
      <c r="AS60" s="71">
        <v>101</v>
      </c>
      <c r="AT60" s="69"/>
      <c r="AU60" s="62">
        <v>2</v>
      </c>
      <c r="AV60" s="62">
        <v>20</v>
      </c>
      <c r="AW60" s="71">
        <v>140</v>
      </c>
      <c r="AX60" s="69"/>
      <c r="AY60" s="62">
        <v>0</v>
      </c>
      <c r="AZ60" s="62">
        <v>0</v>
      </c>
      <c r="BA60" s="71">
        <v>0</v>
      </c>
      <c r="BB60" s="69"/>
      <c r="BC60" s="62">
        <v>0</v>
      </c>
      <c r="BD60" s="62">
        <v>0</v>
      </c>
      <c r="BE60" s="71">
        <v>0</v>
      </c>
      <c r="BF60" s="99">
        <v>0.07012731481481481</v>
      </c>
      <c r="BG60" s="99">
        <v>0.0679393425925926</v>
      </c>
    </row>
    <row r="61" spans="1:59" ht="15">
      <c r="A61" s="1">
        <v>0.29903640636062145</v>
      </c>
      <c r="B61" s="1">
        <v>57</v>
      </c>
      <c r="C61" s="20" t="s">
        <v>153</v>
      </c>
      <c r="D61" s="115" t="s">
        <v>13</v>
      </c>
      <c r="E61" s="115" t="s">
        <v>162</v>
      </c>
      <c r="F61" s="74"/>
      <c r="G61" s="80"/>
      <c r="H61" s="100">
        <v>10</v>
      </c>
      <c r="I61" s="100"/>
      <c r="J61" s="57">
        <v>0.6090277777777778</v>
      </c>
      <c r="K61" s="58">
        <v>85</v>
      </c>
      <c r="L61" s="57">
        <v>0.6851041666666666</v>
      </c>
      <c r="M61" s="59">
        <v>0.07607638888888879</v>
      </c>
      <c r="N61" s="61">
        <v>1</v>
      </c>
      <c r="O61" s="62">
        <v>49</v>
      </c>
      <c r="P61" s="61">
        <v>33</v>
      </c>
      <c r="Q61" s="61">
        <v>6573</v>
      </c>
      <c r="R61" s="63">
        <v>6135</v>
      </c>
      <c r="S61" s="60">
        <v>0.07100694444444444</v>
      </c>
      <c r="T61" s="63">
        <v>438</v>
      </c>
      <c r="U61" s="60">
        <v>0.005069444444444444</v>
      </c>
      <c r="V61" s="64">
        <v>0.09360000000000002</v>
      </c>
      <c r="W61" s="63">
        <v>5560.764</v>
      </c>
      <c r="X61" s="63">
        <v>5624.88702</v>
      </c>
      <c r="Y61" s="65">
        <v>0.0066462499999999985</v>
      </c>
      <c r="Z61" s="65">
        <v>0.0059040854166666655</v>
      </c>
      <c r="AA61" s="65">
        <v>0.06436069444444445</v>
      </c>
      <c r="AB61" s="65">
        <v>0.0099016452991453</v>
      </c>
      <c r="AC61" s="61"/>
      <c r="AD61" s="113"/>
      <c r="AE61" s="112">
        <v>46.469111562695645</v>
      </c>
      <c r="AF61" s="114">
        <v>0.016152243791511395</v>
      </c>
      <c r="AG61" s="66">
        <v>43.83849738980229</v>
      </c>
      <c r="AH61" s="75"/>
      <c r="AI61" s="62">
        <v>0</v>
      </c>
      <c r="AJ61" s="62">
        <v>0</v>
      </c>
      <c r="AK61" s="68">
        <v>0</v>
      </c>
      <c r="AL61" s="69">
        <v>0.0014814814814814814</v>
      </c>
      <c r="AM61" s="62">
        <v>2</v>
      </c>
      <c r="AN61" s="62">
        <v>8</v>
      </c>
      <c r="AO61" s="70">
        <v>128</v>
      </c>
      <c r="AP61" s="69"/>
      <c r="AQ61" s="62">
        <v>0</v>
      </c>
      <c r="AR61" s="62">
        <v>0</v>
      </c>
      <c r="AS61" s="71">
        <v>0</v>
      </c>
      <c r="AT61" s="69">
        <v>0.001365740740740741</v>
      </c>
      <c r="AU61" s="62">
        <v>1</v>
      </c>
      <c r="AV61" s="62">
        <v>58</v>
      </c>
      <c r="AW61" s="71">
        <v>118</v>
      </c>
      <c r="AX61" s="69"/>
      <c r="AY61" s="62">
        <v>0</v>
      </c>
      <c r="AZ61" s="62">
        <v>0</v>
      </c>
      <c r="BA61" s="71">
        <v>0</v>
      </c>
      <c r="BB61" s="69">
        <v>0.0022222222222222222</v>
      </c>
      <c r="BC61" s="62">
        <v>3</v>
      </c>
      <c r="BD61" s="62">
        <v>12</v>
      </c>
      <c r="BE61" s="71">
        <v>192</v>
      </c>
      <c r="BF61" s="99">
        <v>0.07100694444444444</v>
      </c>
      <c r="BG61" s="99">
        <v>0.06436069444444445</v>
      </c>
    </row>
    <row r="62" spans="1:59" ht="15">
      <c r="A62" s="1">
        <v>0.09610022022254805</v>
      </c>
      <c r="B62" s="1">
        <v>58</v>
      </c>
      <c r="C62" s="20" t="s">
        <v>153</v>
      </c>
      <c r="D62" s="115" t="s">
        <v>191</v>
      </c>
      <c r="E62" s="115" t="s">
        <v>120</v>
      </c>
      <c r="F62" s="74" t="s">
        <v>151</v>
      </c>
      <c r="G62" s="80"/>
      <c r="H62" s="1">
        <v>61</v>
      </c>
      <c r="I62" s="117">
        <v>0.00914351851851852</v>
      </c>
      <c r="J62" s="57">
        <v>0.5</v>
      </c>
      <c r="K62" s="58">
        <v>77</v>
      </c>
      <c r="L62" s="57">
        <v>0.5796296296296296</v>
      </c>
      <c r="M62" s="59">
        <v>0.0796296296296296</v>
      </c>
      <c r="N62" s="61">
        <v>1</v>
      </c>
      <c r="O62" s="62">
        <v>54</v>
      </c>
      <c r="P62" s="61">
        <v>40</v>
      </c>
      <c r="Q62" s="61">
        <v>6880</v>
      </c>
      <c r="R62" s="63">
        <v>6880</v>
      </c>
      <c r="S62" s="60">
        <v>0.07962962962962963</v>
      </c>
      <c r="T62" s="63">
        <v>0</v>
      </c>
      <c r="U62" s="60">
        <v>0</v>
      </c>
      <c r="V62" s="64">
        <v>0.052000000000000005</v>
      </c>
      <c r="W62" s="63">
        <v>6522.24</v>
      </c>
      <c r="X62" s="63">
        <v>6596.6039</v>
      </c>
      <c r="Y62" s="65">
        <v>0.0041407407407407434</v>
      </c>
      <c r="Z62" s="65">
        <v>0.003280047453703703</v>
      </c>
      <c r="AA62" s="65">
        <v>0.07548888888888888</v>
      </c>
      <c r="AB62" s="65">
        <v>0.011613675213675213</v>
      </c>
      <c r="AC62" s="61"/>
      <c r="AD62" s="113"/>
      <c r="AE62" s="112">
        <v>24.448502231385845</v>
      </c>
      <c r="AF62" s="114">
        <v>0.006772870349718179</v>
      </c>
      <c r="AG62" s="66">
        <v>22.540196053584282</v>
      </c>
      <c r="AH62" s="73"/>
      <c r="AI62" s="62">
        <v>0</v>
      </c>
      <c r="AJ62" s="62">
        <v>0</v>
      </c>
      <c r="AK62" s="68">
        <v>0</v>
      </c>
      <c r="AL62" s="69"/>
      <c r="AM62" s="62">
        <v>0</v>
      </c>
      <c r="AN62" s="62">
        <v>0</v>
      </c>
      <c r="AO62" s="70">
        <v>0</v>
      </c>
      <c r="AP62" s="69"/>
      <c r="AQ62" s="62">
        <v>0</v>
      </c>
      <c r="AR62" s="62">
        <v>0</v>
      </c>
      <c r="AS62" s="71">
        <v>0</v>
      </c>
      <c r="AT62" s="69"/>
      <c r="AU62" s="62">
        <v>0</v>
      </c>
      <c r="AV62" s="62">
        <v>0</v>
      </c>
      <c r="AW62" s="71">
        <v>0</v>
      </c>
      <c r="AX62" s="69"/>
      <c r="AY62" s="62">
        <v>0</v>
      </c>
      <c r="AZ62" s="62">
        <v>0</v>
      </c>
      <c r="BA62" s="71">
        <v>0</v>
      </c>
      <c r="BB62" s="69"/>
      <c r="BC62" s="62">
        <v>0</v>
      </c>
      <c r="BD62" s="62">
        <v>0</v>
      </c>
      <c r="BE62" s="71">
        <v>0</v>
      </c>
      <c r="BF62" s="99">
        <v>0.07962962962962963</v>
      </c>
      <c r="BG62" s="99">
        <v>0.07548888888888888</v>
      </c>
    </row>
    <row r="63" spans="1:59" ht="15">
      <c r="A63" s="1">
        <v>0.1147798391864081</v>
      </c>
      <c r="B63" s="1">
        <v>59</v>
      </c>
      <c r="C63" s="20" t="s">
        <v>153</v>
      </c>
      <c r="D63" s="115" t="s">
        <v>150</v>
      </c>
      <c r="E63" s="115" t="s">
        <v>166</v>
      </c>
      <c r="F63" s="2" t="s">
        <v>151</v>
      </c>
      <c r="G63" s="79"/>
      <c r="H63" s="1">
        <v>37</v>
      </c>
      <c r="I63" s="117">
        <v>0.0077662037037037</v>
      </c>
      <c r="J63" s="57">
        <v>0.4368055555555555</v>
      </c>
      <c r="K63" s="58">
        <v>73</v>
      </c>
      <c r="L63" s="57">
        <v>0.5081018518518519</v>
      </c>
      <c r="M63" s="59">
        <v>0.07129629629629636</v>
      </c>
      <c r="N63" s="61">
        <v>1</v>
      </c>
      <c r="O63" s="62">
        <v>42</v>
      </c>
      <c r="P63" s="61">
        <v>40</v>
      </c>
      <c r="Q63" s="61">
        <v>6160</v>
      </c>
      <c r="R63" s="63">
        <v>5692</v>
      </c>
      <c r="S63" s="60">
        <v>0.06587962962962964</v>
      </c>
      <c r="T63" s="63">
        <v>468</v>
      </c>
      <c r="U63" s="60">
        <v>0.005416666666666667</v>
      </c>
      <c r="V63" s="64">
        <v>0.031200000000000006</v>
      </c>
      <c r="W63" s="63">
        <v>5514.4096</v>
      </c>
      <c r="X63" s="63">
        <v>5521.96234</v>
      </c>
      <c r="Y63" s="65">
        <v>0.002055444444444445</v>
      </c>
      <c r="Z63" s="65">
        <v>0.001968028472222222</v>
      </c>
      <c r="AA63" s="65">
        <v>0.06382418518518518</v>
      </c>
      <c r="AB63" s="65">
        <v>0.009819105413105413</v>
      </c>
      <c r="AC63" s="61"/>
      <c r="AD63" s="113"/>
      <c r="AE63" s="112">
        <v>47.530762746071275</v>
      </c>
      <c r="AF63" s="114">
        <v>0.016447644279139494</v>
      </c>
      <c r="AG63" s="66">
        <v>46.09442284987437</v>
      </c>
      <c r="AH63" s="75"/>
      <c r="AI63" s="62">
        <v>0</v>
      </c>
      <c r="AJ63" s="62">
        <v>0</v>
      </c>
      <c r="AK63" s="68">
        <v>0</v>
      </c>
      <c r="AL63" s="69">
        <v>0.0008564814814814815</v>
      </c>
      <c r="AM63" s="62">
        <v>1</v>
      </c>
      <c r="AN63" s="62">
        <v>14</v>
      </c>
      <c r="AO63" s="70">
        <v>74</v>
      </c>
      <c r="AP63" s="69">
        <v>0.002025462962962963</v>
      </c>
      <c r="AQ63" s="62">
        <v>2</v>
      </c>
      <c r="AR63" s="62">
        <v>55</v>
      </c>
      <c r="AS63" s="71">
        <v>175</v>
      </c>
      <c r="AT63" s="69">
        <v>0.0010416666666666667</v>
      </c>
      <c r="AU63" s="62">
        <v>1</v>
      </c>
      <c r="AV63" s="62">
        <v>30</v>
      </c>
      <c r="AW63" s="71">
        <v>90</v>
      </c>
      <c r="AX63" s="69"/>
      <c r="AY63" s="62">
        <v>0</v>
      </c>
      <c r="AZ63" s="62">
        <v>0</v>
      </c>
      <c r="BA63" s="71">
        <v>0</v>
      </c>
      <c r="BB63" s="69">
        <v>0.0014930555555555556</v>
      </c>
      <c r="BC63" s="62">
        <v>2</v>
      </c>
      <c r="BD63" s="62">
        <v>9</v>
      </c>
      <c r="BE63" s="71">
        <v>129</v>
      </c>
      <c r="BF63" s="99">
        <v>0.06587962962962964</v>
      </c>
      <c r="BG63" s="99">
        <v>0.06382418518518518</v>
      </c>
    </row>
    <row r="64" spans="1:59" ht="15">
      <c r="A64" s="1">
        <v>0.6694140245010738</v>
      </c>
      <c r="B64" s="1">
        <v>60</v>
      </c>
      <c r="C64" s="20" t="s">
        <v>153</v>
      </c>
      <c r="D64" s="115" t="s">
        <v>231</v>
      </c>
      <c r="E64" s="115" t="s">
        <v>168</v>
      </c>
      <c r="F64" s="2" t="s">
        <v>151</v>
      </c>
      <c r="G64" s="4"/>
      <c r="H64" s="100">
        <v>9</v>
      </c>
      <c r="I64" s="117">
        <v>0.00622685185185185</v>
      </c>
      <c r="J64" s="57">
        <v>0.36874999999999997</v>
      </c>
      <c r="K64" s="58">
        <v>68</v>
      </c>
      <c r="L64" s="57">
        <v>0.43418981481481483</v>
      </c>
      <c r="M64" s="59">
        <v>0.06543981481481487</v>
      </c>
      <c r="N64" s="61">
        <v>1</v>
      </c>
      <c r="O64" s="62">
        <v>34</v>
      </c>
      <c r="P64" s="61">
        <v>14</v>
      </c>
      <c r="Q64" s="61">
        <v>5654</v>
      </c>
      <c r="R64" s="63">
        <v>5654</v>
      </c>
      <c r="S64" s="60">
        <v>0.06543981481481481</v>
      </c>
      <c r="T64" s="63">
        <v>0</v>
      </c>
      <c r="U64" s="60">
        <v>0</v>
      </c>
      <c r="V64" s="64">
        <v>0.005200000000000001</v>
      </c>
      <c r="W64" s="63">
        <v>5624.5992</v>
      </c>
      <c r="X64" s="63">
        <v>5625.66039</v>
      </c>
      <c r="Y64" s="65">
        <v>0.000340287037037041</v>
      </c>
      <c r="Z64" s="65">
        <v>0.0003280047453703703</v>
      </c>
      <c r="AA64" s="65">
        <v>0.06509952777777778</v>
      </c>
      <c r="AB64" s="65">
        <v>0.010015311965811966</v>
      </c>
      <c r="AC64" s="61"/>
      <c r="AD64" s="113"/>
      <c r="AE64" s="112">
        <v>45.007098989541426</v>
      </c>
      <c r="AF64" s="114">
        <v>0.015697804848067702</v>
      </c>
      <c r="AG64" s="66">
        <v>43.82154649840233</v>
      </c>
      <c r="AH64" s="75"/>
      <c r="AI64" s="62">
        <v>0</v>
      </c>
      <c r="AJ64" s="62">
        <v>0</v>
      </c>
      <c r="AK64" s="68">
        <v>0</v>
      </c>
      <c r="AL64" s="69"/>
      <c r="AM64" s="62">
        <v>0</v>
      </c>
      <c r="AN64" s="62">
        <v>0</v>
      </c>
      <c r="AO64" s="70">
        <v>0</v>
      </c>
      <c r="AP64" s="69"/>
      <c r="AQ64" s="62">
        <v>0</v>
      </c>
      <c r="AR64" s="62">
        <v>0</v>
      </c>
      <c r="AS64" s="71">
        <v>0</v>
      </c>
      <c r="AT64" s="69"/>
      <c r="AU64" s="62">
        <v>0</v>
      </c>
      <c r="AV64" s="62">
        <v>0</v>
      </c>
      <c r="AW64" s="71">
        <v>0</v>
      </c>
      <c r="AX64" s="69"/>
      <c r="AY64" s="62">
        <v>0</v>
      </c>
      <c r="AZ64" s="62">
        <v>0</v>
      </c>
      <c r="BA64" s="71">
        <v>0</v>
      </c>
      <c r="BB64" s="69"/>
      <c r="BC64" s="62">
        <v>0</v>
      </c>
      <c r="BD64" s="62">
        <v>0</v>
      </c>
      <c r="BE64" s="71">
        <v>0</v>
      </c>
      <c r="BF64" s="99">
        <v>0.06543981481481481</v>
      </c>
      <c r="BG64" s="99">
        <v>0.06509952777777778</v>
      </c>
    </row>
    <row r="65" spans="1:59" ht="15">
      <c r="A65" s="1">
        <v>0.6808178211004513</v>
      </c>
      <c r="B65" s="1">
        <v>61</v>
      </c>
      <c r="C65" s="20" t="s">
        <v>153</v>
      </c>
      <c r="D65" s="115" t="s">
        <v>10</v>
      </c>
      <c r="E65" s="115" t="s">
        <v>117</v>
      </c>
      <c r="F65" s="2"/>
      <c r="G65" s="79"/>
      <c r="H65" s="100">
        <v>104</v>
      </c>
      <c r="I65" s="100"/>
      <c r="J65" s="57">
        <v>0.42083333333333334</v>
      </c>
      <c r="K65" s="58">
        <v>71</v>
      </c>
      <c r="L65" s="57">
        <v>0.49752314814814813</v>
      </c>
      <c r="M65" s="59">
        <v>0.0766898148148148</v>
      </c>
      <c r="N65" s="61">
        <v>1</v>
      </c>
      <c r="O65" s="62">
        <v>50</v>
      </c>
      <c r="P65" s="61">
        <v>26</v>
      </c>
      <c r="Q65" s="61">
        <v>6626</v>
      </c>
      <c r="R65" s="63">
        <v>5303</v>
      </c>
      <c r="S65" s="60">
        <v>0.061377314814814815</v>
      </c>
      <c r="T65" s="63">
        <v>1323</v>
      </c>
      <c r="U65" s="60">
        <v>0.0153125</v>
      </c>
      <c r="V65" s="64">
        <v>0.020800000000000003</v>
      </c>
      <c r="W65" s="63">
        <v>5192.6976</v>
      </c>
      <c r="X65" s="63">
        <v>5189.64156</v>
      </c>
      <c r="Y65" s="65">
        <v>0.0012766481481481433</v>
      </c>
      <c r="Z65" s="65">
        <v>0.0013120189814814812</v>
      </c>
      <c r="AA65" s="65">
        <v>0.06010066666666667</v>
      </c>
      <c r="AB65" s="65">
        <v>0.00924625641025641</v>
      </c>
      <c r="AC65" s="61"/>
      <c r="AD65" s="113"/>
      <c r="AE65" s="112">
        <v>54.89890742071145</v>
      </c>
      <c r="AF65" s="114">
        <v>0.017561189943485638</v>
      </c>
      <c r="AG65" s="66">
        <v>53.378301784577054</v>
      </c>
      <c r="AH65" s="75"/>
      <c r="AI65" s="62">
        <v>0</v>
      </c>
      <c r="AJ65" s="62">
        <v>0</v>
      </c>
      <c r="AK65" s="68">
        <v>0</v>
      </c>
      <c r="AL65" s="69">
        <v>0.0009837962962962964</v>
      </c>
      <c r="AM65" s="62">
        <v>6</v>
      </c>
      <c r="AN65" s="62">
        <v>57</v>
      </c>
      <c r="AO65" s="70">
        <v>417</v>
      </c>
      <c r="AP65" s="69">
        <v>0.0020833333333333333</v>
      </c>
      <c r="AQ65" s="62">
        <v>3</v>
      </c>
      <c r="AR65" s="62">
        <v>0</v>
      </c>
      <c r="AS65" s="71">
        <v>180</v>
      </c>
      <c r="AT65" s="69">
        <v>0.005208333333333333</v>
      </c>
      <c r="AU65" s="62">
        <v>7</v>
      </c>
      <c r="AV65" s="62">
        <v>30</v>
      </c>
      <c r="AW65" s="71">
        <v>450</v>
      </c>
      <c r="AX65" s="69">
        <v>0.0018055555555555557</v>
      </c>
      <c r="AY65" s="62">
        <v>2</v>
      </c>
      <c r="AZ65" s="62">
        <v>36</v>
      </c>
      <c r="BA65" s="71">
        <v>156</v>
      </c>
      <c r="BB65" s="69"/>
      <c r="BC65" s="62">
        <v>2</v>
      </c>
      <c r="BD65" s="62">
        <v>0</v>
      </c>
      <c r="BE65" s="71">
        <v>120</v>
      </c>
      <c r="BF65" s="99">
        <v>0.061377314814814815</v>
      </c>
      <c r="BG65" s="99">
        <v>0.06010066666666667</v>
      </c>
    </row>
    <row r="66" spans="1:59" ht="15">
      <c r="A66" s="1">
        <v>0.6138776685112266</v>
      </c>
      <c r="B66" s="1">
        <v>62</v>
      </c>
      <c r="C66" s="20" t="s">
        <v>153</v>
      </c>
      <c r="D66" s="115" t="s">
        <v>232</v>
      </c>
      <c r="E66" s="115" t="s">
        <v>127</v>
      </c>
      <c r="F66" s="2" t="s">
        <v>151</v>
      </c>
      <c r="G66" s="4"/>
      <c r="H66" s="1">
        <v>31</v>
      </c>
      <c r="I66" s="117">
        <v>0.00728009259259259</v>
      </c>
      <c r="J66" s="57">
        <v>0.4222222222222222</v>
      </c>
      <c r="K66" s="58">
        <v>72</v>
      </c>
      <c r="L66" s="57">
        <v>0.5018518518518519</v>
      </c>
      <c r="M66" s="59">
        <v>0.07962962962962966</v>
      </c>
      <c r="N66" s="61">
        <v>1</v>
      </c>
      <c r="O66" s="62">
        <v>54</v>
      </c>
      <c r="P66" s="61">
        <v>40</v>
      </c>
      <c r="Q66" s="61">
        <v>6880</v>
      </c>
      <c r="R66" s="63">
        <v>6385</v>
      </c>
      <c r="S66" s="60">
        <v>0.07390046296296296</v>
      </c>
      <c r="T66" s="63">
        <v>495</v>
      </c>
      <c r="U66" s="60">
        <v>0.005729166666666666</v>
      </c>
      <c r="V66" s="64">
        <v>0.026000000000000002</v>
      </c>
      <c r="W66" s="63">
        <v>6218.99</v>
      </c>
      <c r="X66" s="63">
        <v>6243.30195</v>
      </c>
      <c r="Y66" s="65">
        <v>0.0019214120370370396</v>
      </c>
      <c r="Z66" s="65">
        <v>0.0016400237268518515</v>
      </c>
      <c r="AA66" s="65">
        <v>0.07197905092592592</v>
      </c>
      <c r="AB66" s="65">
        <v>0.011073700142450143</v>
      </c>
      <c r="AC66" s="61"/>
      <c r="AD66" s="113"/>
      <c r="AE66" s="112">
        <v>31.393813169692876</v>
      </c>
      <c r="AF66" s="114">
        <v>0.009861618083556572</v>
      </c>
      <c r="AG66" s="66">
        <v>30.283944823054483</v>
      </c>
      <c r="AH66" s="75">
        <v>0.0017939814814814815</v>
      </c>
      <c r="AI66" s="62">
        <v>2</v>
      </c>
      <c r="AJ66" s="62">
        <v>35</v>
      </c>
      <c r="AK66" s="68">
        <v>155</v>
      </c>
      <c r="AL66" s="69">
        <v>0.003935185185185186</v>
      </c>
      <c r="AM66" s="62">
        <v>5</v>
      </c>
      <c r="AN66" s="62">
        <v>40</v>
      </c>
      <c r="AO66" s="70">
        <v>340</v>
      </c>
      <c r="AP66" s="69"/>
      <c r="AQ66" s="62">
        <v>0</v>
      </c>
      <c r="AR66" s="62">
        <v>0</v>
      </c>
      <c r="AS66" s="71">
        <v>0</v>
      </c>
      <c r="AT66" s="69"/>
      <c r="AU66" s="62">
        <v>0</v>
      </c>
      <c r="AV66" s="62">
        <v>0</v>
      </c>
      <c r="AW66" s="71">
        <v>0</v>
      </c>
      <c r="AX66" s="69"/>
      <c r="AY66" s="62">
        <v>0</v>
      </c>
      <c r="AZ66" s="62">
        <v>0</v>
      </c>
      <c r="BA66" s="71">
        <v>0</v>
      </c>
      <c r="BB66" s="69"/>
      <c r="BC66" s="62">
        <v>0</v>
      </c>
      <c r="BD66" s="62">
        <v>0</v>
      </c>
      <c r="BE66" s="71">
        <v>0</v>
      </c>
      <c r="BF66" s="99">
        <v>0.07390046296296296</v>
      </c>
      <c r="BG66" s="99">
        <v>0.07197905092592592</v>
      </c>
    </row>
    <row r="67" spans="1:59" ht="15">
      <c r="A67" s="1">
        <v>0.11478162593635577</v>
      </c>
      <c r="B67" s="1">
        <v>63</v>
      </c>
      <c r="C67" s="20" t="s">
        <v>153</v>
      </c>
      <c r="D67" s="115" t="s">
        <v>6</v>
      </c>
      <c r="E67" s="115" t="s">
        <v>103</v>
      </c>
      <c r="F67" s="2"/>
      <c r="G67" s="79"/>
      <c r="H67" s="100">
        <v>94</v>
      </c>
      <c r="I67" s="100"/>
      <c r="J67" s="57">
        <v>0.5256944444444445</v>
      </c>
      <c r="K67" s="58">
        <v>79</v>
      </c>
      <c r="L67" s="57">
        <v>0.6025115740740741</v>
      </c>
      <c r="M67" s="59">
        <v>0.07681712962962961</v>
      </c>
      <c r="N67" s="61">
        <v>1</v>
      </c>
      <c r="O67" s="62">
        <v>50</v>
      </c>
      <c r="P67" s="61">
        <v>37</v>
      </c>
      <c r="Q67" s="61">
        <v>6637</v>
      </c>
      <c r="R67" s="63">
        <v>6637</v>
      </c>
      <c r="S67" s="60">
        <v>0.07681712962962962</v>
      </c>
      <c r="T67" s="63">
        <v>0</v>
      </c>
      <c r="U67" s="60">
        <v>0</v>
      </c>
      <c r="V67" s="64">
        <v>0.06240000000000001</v>
      </c>
      <c r="W67" s="63">
        <v>6222.8512</v>
      </c>
      <c r="X67" s="63">
        <v>6296.92468</v>
      </c>
      <c r="Y67" s="65">
        <v>0.004793388888888888</v>
      </c>
      <c r="Z67" s="65">
        <v>0.003936056944444444</v>
      </c>
      <c r="AA67" s="65">
        <v>0.07202374074074074</v>
      </c>
      <c r="AB67" s="65">
        <v>0.011080575498575497</v>
      </c>
      <c r="AC67" s="61"/>
      <c r="AD67" s="113"/>
      <c r="AE67" s="112">
        <v>31.3053804092807</v>
      </c>
      <c r="AF67" s="114">
        <v>0.009820329315354658</v>
      </c>
      <c r="AG67" s="66">
        <v>29.108630196421004</v>
      </c>
      <c r="AH67" s="67"/>
      <c r="AI67" s="62">
        <v>0</v>
      </c>
      <c r="AJ67" s="62">
        <v>0</v>
      </c>
      <c r="AK67" s="68">
        <v>0</v>
      </c>
      <c r="AL67" s="69"/>
      <c r="AM67" s="62">
        <v>0</v>
      </c>
      <c r="AN67" s="62">
        <v>0</v>
      </c>
      <c r="AO67" s="70">
        <v>0</v>
      </c>
      <c r="AP67" s="69"/>
      <c r="AQ67" s="62">
        <v>0</v>
      </c>
      <c r="AR67" s="62">
        <v>0</v>
      </c>
      <c r="AS67" s="71">
        <v>0</v>
      </c>
      <c r="AT67" s="69"/>
      <c r="AU67" s="62">
        <v>0</v>
      </c>
      <c r="AV67" s="62">
        <v>0</v>
      </c>
      <c r="AW67" s="71">
        <v>0</v>
      </c>
      <c r="AX67" s="69"/>
      <c r="AY67" s="62">
        <v>0</v>
      </c>
      <c r="AZ67" s="62">
        <v>0</v>
      </c>
      <c r="BA67" s="71">
        <v>0</v>
      </c>
      <c r="BB67" s="69"/>
      <c r="BC67" s="62">
        <v>0</v>
      </c>
      <c r="BD67" s="62">
        <v>0</v>
      </c>
      <c r="BE67" s="71">
        <v>0</v>
      </c>
      <c r="BF67" s="99">
        <v>0.07681712962962962</v>
      </c>
      <c r="BG67" s="99">
        <v>0.07202374074074074</v>
      </c>
    </row>
    <row r="68" spans="1:59" ht="15">
      <c r="A68" s="1">
        <v>0.7455903195704249</v>
      </c>
      <c r="B68" s="1">
        <v>64</v>
      </c>
      <c r="C68" s="20" t="s">
        <v>153</v>
      </c>
      <c r="D68" s="115" t="s">
        <v>9</v>
      </c>
      <c r="E68" s="115" t="s">
        <v>114</v>
      </c>
      <c r="F68" s="2"/>
      <c r="G68" s="79"/>
      <c r="H68" s="1">
        <v>95</v>
      </c>
      <c r="I68" s="1"/>
      <c r="J68" s="57">
        <v>0.45625</v>
      </c>
      <c r="K68" s="58">
        <v>74</v>
      </c>
      <c r="L68" s="57">
        <v>0.5283564814814815</v>
      </c>
      <c r="M68" s="59">
        <v>0.07210648148148152</v>
      </c>
      <c r="N68" s="61">
        <v>1</v>
      </c>
      <c r="O68" s="62">
        <v>43</v>
      </c>
      <c r="P68" s="61">
        <v>50</v>
      </c>
      <c r="Q68" s="61">
        <v>6230</v>
      </c>
      <c r="R68" s="63">
        <v>6230</v>
      </c>
      <c r="S68" s="60">
        <v>0.07210648148148148</v>
      </c>
      <c r="T68" s="63">
        <v>0</v>
      </c>
      <c r="U68" s="60">
        <v>0</v>
      </c>
      <c r="V68" s="64">
        <v>0.0364</v>
      </c>
      <c r="W68" s="63">
        <v>6003.228</v>
      </c>
      <c r="X68" s="63">
        <v>6031.62273</v>
      </c>
      <c r="Y68" s="65">
        <v>0.0026246759259259253</v>
      </c>
      <c r="Z68" s="65">
        <v>0.0022960332175925922</v>
      </c>
      <c r="AA68" s="65">
        <v>0.06948180555555555</v>
      </c>
      <c r="AB68" s="65">
        <v>0.010689508547008546</v>
      </c>
      <c r="AC68" s="61"/>
      <c r="AD68" s="113"/>
      <c r="AE68" s="112">
        <v>36.33539331370278</v>
      </c>
      <c r="AF68" s="114">
        <v>0.012170061317848466</v>
      </c>
      <c r="AG68" s="66">
        <v>34.92357587914522</v>
      </c>
      <c r="AH68" s="73"/>
      <c r="AI68" s="62">
        <v>0</v>
      </c>
      <c r="AJ68" s="62">
        <v>0</v>
      </c>
      <c r="AK68" s="68">
        <v>0</v>
      </c>
      <c r="AL68" s="69"/>
      <c r="AM68" s="62">
        <v>0</v>
      </c>
      <c r="AN68" s="62">
        <v>0</v>
      </c>
      <c r="AO68" s="70">
        <v>0</v>
      </c>
      <c r="AP68" s="69"/>
      <c r="AQ68" s="62">
        <v>0</v>
      </c>
      <c r="AR68" s="62">
        <v>0</v>
      </c>
      <c r="AS68" s="71">
        <v>0</v>
      </c>
      <c r="AT68" s="69"/>
      <c r="AU68" s="62">
        <v>0</v>
      </c>
      <c r="AV68" s="62">
        <v>0</v>
      </c>
      <c r="AW68" s="71">
        <v>0</v>
      </c>
      <c r="AX68" s="69"/>
      <c r="AY68" s="62">
        <v>0</v>
      </c>
      <c r="AZ68" s="62">
        <v>0</v>
      </c>
      <c r="BA68" s="71">
        <v>0</v>
      </c>
      <c r="BB68" s="69"/>
      <c r="BC68" s="62">
        <v>0</v>
      </c>
      <c r="BD68" s="62">
        <v>0</v>
      </c>
      <c r="BE68" s="71">
        <v>0</v>
      </c>
      <c r="BF68" s="99">
        <v>0.07210648148148148</v>
      </c>
      <c r="BG68" s="99">
        <v>0.06948180555555555</v>
      </c>
    </row>
    <row r="69" spans="1:59" ht="15">
      <c r="A69" s="1">
        <v>0.26142142338476126</v>
      </c>
      <c r="B69" s="1">
        <v>65</v>
      </c>
      <c r="C69" s="20" t="s">
        <v>153</v>
      </c>
      <c r="D69" s="115" t="s">
        <v>24</v>
      </c>
      <c r="E69" s="115" t="s">
        <v>165</v>
      </c>
      <c r="F69" s="74" t="s">
        <v>151</v>
      </c>
      <c r="G69" s="80"/>
      <c r="H69" s="100">
        <v>50</v>
      </c>
      <c r="I69" s="117">
        <v>0.00865740740740741</v>
      </c>
      <c r="J69" s="57">
        <v>0.48055555555555557</v>
      </c>
      <c r="K69" s="58">
        <v>75</v>
      </c>
      <c r="L69" s="57">
        <v>0.5527777777777778</v>
      </c>
      <c r="M69" s="59">
        <v>0.07222222222222224</v>
      </c>
      <c r="N69" s="61">
        <v>1</v>
      </c>
      <c r="O69" s="62">
        <v>44</v>
      </c>
      <c r="P69" s="61">
        <v>0</v>
      </c>
      <c r="Q69" s="61">
        <v>6240</v>
      </c>
      <c r="R69" s="63">
        <v>6072</v>
      </c>
      <c r="S69" s="60">
        <v>0.07027777777777777</v>
      </c>
      <c r="T69" s="63">
        <v>168</v>
      </c>
      <c r="U69" s="60">
        <v>0.0019444444444444444</v>
      </c>
      <c r="V69" s="64">
        <v>0.041600000000000005</v>
      </c>
      <c r="W69" s="63">
        <v>5819.4048</v>
      </c>
      <c r="X69" s="63">
        <v>5845.28312</v>
      </c>
      <c r="Y69" s="65">
        <v>0.0029235555555555525</v>
      </c>
      <c r="Z69" s="65">
        <v>0.0026240379629629625</v>
      </c>
      <c r="AA69" s="65">
        <v>0.06735422222222223</v>
      </c>
      <c r="AB69" s="65">
        <v>0.010362188034188036</v>
      </c>
      <c r="AC69" s="61"/>
      <c r="AD69" s="113"/>
      <c r="AE69" s="112">
        <v>40.54548162920023</v>
      </c>
      <c r="AF69" s="114">
        <v>0.014024215502655377</v>
      </c>
      <c r="AG69" s="66">
        <v>39.00780786722527</v>
      </c>
      <c r="AH69" s="75"/>
      <c r="AI69" s="62">
        <v>0</v>
      </c>
      <c r="AJ69" s="62">
        <v>0</v>
      </c>
      <c r="AK69" s="68">
        <v>0</v>
      </c>
      <c r="AL69" s="69"/>
      <c r="AM69" s="62">
        <v>0</v>
      </c>
      <c r="AN69" s="62">
        <v>0</v>
      </c>
      <c r="AO69" s="70">
        <v>0</v>
      </c>
      <c r="AP69" s="69"/>
      <c r="AQ69" s="62">
        <v>0</v>
      </c>
      <c r="AR69" s="62">
        <v>0</v>
      </c>
      <c r="AS69" s="71">
        <v>0</v>
      </c>
      <c r="AT69" s="69">
        <v>0.0019444444444444442</v>
      </c>
      <c r="AU69" s="62">
        <v>2</v>
      </c>
      <c r="AV69" s="62">
        <v>48</v>
      </c>
      <c r="AW69" s="71">
        <v>168</v>
      </c>
      <c r="AX69" s="69"/>
      <c r="AY69" s="62">
        <v>0</v>
      </c>
      <c r="AZ69" s="62">
        <v>0</v>
      </c>
      <c r="BA69" s="71">
        <v>0</v>
      </c>
      <c r="BB69" s="69"/>
      <c r="BC69" s="62">
        <v>0</v>
      </c>
      <c r="BD69" s="62">
        <v>0</v>
      </c>
      <c r="BE69" s="71">
        <v>0</v>
      </c>
      <c r="BF69" s="99">
        <v>0.07027777777777777</v>
      </c>
      <c r="BG69" s="99">
        <v>0.06735422222222223</v>
      </c>
    </row>
    <row r="70" spans="1:59" ht="15">
      <c r="A70" s="1">
        <v>0.9254649088961199</v>
      </c>
      <c r="B70" s="1">
        <v>66</v>
      </c>
      <c r="C70" s="20" t="s">
        <v>153</v>
      </c>
      <c r="D70" s="115" t="s">
        <v>88</v>
      </c>
      <c r="E70" s="115" t="s">
        <v>219</v>
      </c>
      <c r="F70" s="1"/>
      <c r="G70" s="4"/>
      <c r="H70" s="1">
        <v>17</v>
      </c>
      <c r="I70" s="1"/>
      <c r="J70" s="57">
        <v>0.5944444444444444</v>
      </c>
      <c r="K70" s="58">
        <v>83</v>
      </c>
      <c r="L70" s="57">
        <v>0.6591435185185185</v>
      </c>
      <c r="M70" s="59">
        <v>0.06469907407407405</v>
      </c>
      <c r="N70" s="61">
        <v>1</v>
      </c>
      <c r="O70" s="62">
        <v>33</v>
      </c>
      <c r="P70" s="61">
        <v>10</v>
      </c>
      <c r="Q70" s="61">
        <v>5590</v>
      </c>
      <c r="R70" s="63">
        <v>5590</v>
      </c>
      <c r="S70" s="60">
        <v>0.06469907407407408</v>
      </c>
      <c r="T70" s="63">
        <v>0</v>
      </c>
      <c r="U70" s="60">
        <v>0</v>
      </c>
      <c r="V70" s="64">
        <v>0.08320000000000001</v>
      </c>
      <c r="W70" s="63">
        <v>5124.912</v>
      </c>
      <c r="X70" s="63">
        <v>5136.56624</v>
      </c>
      <c r="Y70" s="65">
        <v>0.00538296296296296</v>
      </c>
      <c r="Z70" s="65">
        <v>0.005248075925925925</v>
      </c>
      <c r="AA70" s="65">
        <v>0.05931611111111111</v>
      </c>
      <c r="AB70" s="65">
        <v>0.009125555555555555</v>
      </c>
      <c r="AC70" s="61"/>
      <c r="AD70" s="113"/>
      <c r="AE70" s="112">
        <v>56.45139569487371</v>
      </c>
      <c r="AF70" s="114">
        <v>0.017567586140925524</v>
      </c>
      <c r="AG70" s="66">
        <v>54.541618160100136</v>
      </c>
      <c r="AH70" s="67"/>
      <c r="AI70" s="62">
        <v>0</v>
      </c>
      <c r="AJ70" s="62">
        <v>0</v>
      </c>
      <c r="AK70" s="68">
        <v>0</v>
      </c>
      <c r="AL70" s="69"/>
      <c r="AM70" s="62">
        <v>0</v>
      </c>
      <c r="AN70" s="62">
        <v>0</v>
      </c>
      <c r="AO70" s="70">
        <v>0</v>
      </c>
      <c r="AP70" s="69"/>
      <c r="AQ70" s="62">
        <v>0</v>
      </c>
      <c r="AR70" s="62">
        <v>0</v>
      </c>
      <c r="AS70" s="71">
        <v>0</v>
      </c>
      <c r="AT70" s="69"/>
      <c r="AU70" s="62">
        <v>0</v>
      </c>
      <c r="AV70" s="62">
        <v>0</v>
      </c>
      <c r="AW70" s="71">
        <v>0</v>
      </c>
      <c r="AX70" s="69"/>
      <c r="AY70" s="62">
        <v>0</v>
      </c>
      <c r="AZ70" s="62">
        <v>0</v>
      </c>
      <c r="BA70" s="71">
        <v>0</v>
      </c>
      <c r="BB70" s="69"/>
      <c r="BC70" s="62">
        <v>0</v>
      </c>
      <c r="BD70" s="62">
        <v>0</v>
      </c>
      <c r="BE70" s="71">
        <v>0</v>
      </c>
      <c r="BF70" s="99">
        <v>0.06469907407407408</v>
      </c>
      <c r="BG70" s="99">
        <v>0.05931611111111111</v>
      </c>
    </row>
    <row r="71" spans="1:59" ht="15">
      <c r="A71" s="1">
        <v>0.15820208415669335</v>
      </c>
      <c r="B71" s="1">
        <v>67</v>
      </c>
      <c r="C71" s="20" t="s">
        <v>153</v>
      </c>
      <c r="D71" s="115" t="s">
        <v>226</v>
      </c>
      <c r="E71" s="115" t="s">
        <v>227</v>
      </c>
      <c r="F71" s="1" t="s">
        <v>151</v>
      </c>
      <c r="G71" s="1"/>
      <c r="H71" s="1">
        <v>108</v>
      </c>
      <c r="I71" s="117">
        <v>0.0118171296296296</v>
      </c>
      <c r="J71" s="57">
        <v>0.6118055555555556</v>
      </c>
      <c r="K71" s="58">
        <v>86</v>
      </c>
      <c r="L71" s="57">
        <v>0.7003125</v>
      </c>
      <c r="M71" s="59">
        <v>0.0885069444444444</v>
      </c>
      <c r="N71" s="61">
        <v>2</v>
      </c>
      <c r="O71" s="62">
        <v>7</v>
      </c>
      <c r="P71" s="61">
        <v>27</v>
      </c>
      <c r="Q71" s="61">
        <v>7647</v>
      </c>
      <c r="R71" s="63">
        <v>6934</v>
      </c>
      <c r="S71" s="60">
        <v>0.08025462962962963</v>
      </c>
      <c r="T71" s="63">
        <v>713</v>
      </c>
      <c r="U71" s="60">
        <v>0.008252314814814815</v>
      </c>
      <c r="V71" s="64">
        <v>0.09880000000000001</v>
      </c>
      <c r="W71" s="63">
        <v>6248.9208</v>
      </c>
      <c r="X71" s="63">
        <v>6395.54741</v>
      </c>
      <c r="Y71" s="65">
        <v>0.007929157407407409</v>
      </c>
      <c r="Z71" s="65">
        <v>0.006232090162037036</v>
      </c>
      <c r="AA71" s="65">
        <v>0.07232547222222221</v>
      </c>
      <c r="AB71" s="65">
        <v>0.011126995726495725</v>
      </c>
      <c r="AC71" s="61"/>
      <c r="AD71" s="113"/>
      <c r="AE71" s="112">
        <v>30.708310407508932</v>
      </c>
      <c r="AF71" s="114">
        <v>0.009542257591916506</v>
      </c>
      <c r="AG71" s="66">
        <v>26.946995809519663</v>
      </c>
      <c r="AH71" s="75">
        <v>0.002361111111111111</v>
      </c>
      <c r="AI71" s="62">
        <v>3</v>
      </c>
      <c r="AJ71" s="62">
        <v>24</v>
      </c>
      <c r="AK71" s="68">
        <v>204</v>
      </c>
      <c r="AL71" s="69">
        <v>0.0017708333333333332</v>
      </c>
      <c r="AM71" s="62">
        <v>2</v>
      </c>
      <c r="AN71" s="62">
        <v>33</v>
      </c>
      <c r="AO71" s="70">
        <v>153</v>
      </c>
      <c r="AP71" s="69">
        <v>0.0009837962962962964</v>
      </c>
      <c r="AQ71" s="62">
        <v>1</v>
      </c>
      <c r="AR71" s="62">
        <v>25</v>
      </c>
      <c r="AS71" s="71">
        <v>85</v>
      </c>
      <c r="AT71" s="69">
        <v>0.0012037037037037038</v>
      </c>
      <c r="AU71" s="62">
        <v>1</v>
      </c>
      <c r="AV71" s="62">
        <v>44</v>
      </c>
      <c r="AW71" s="71">
        <v>104</v>
      </c>
      <c r="AX71" s="69">
        <v>0.0009722222222222221</v>
      </c>
      <c r="AY71" s="62">
        <v>1</v>
      </c>
      <c r="AZ71" s="62">
        <v>24</v>
      </c>
      <c r="BA71" s="71">
        <v>84</v>
      </c>
      <c r="BB71" s="69">
        <v>0.0009606481481481481</v>
      </c>
      <c r="BC71" s="62">
        <v>1</v>
      </c>
      <c r="BD71" s="62">
        <v>23</v>
      </c>
      <c r="BE71" s="71">
        <v>83</v>
      </c>
      <c r="BF71" s="99">
        <v>0.08025462962962963</v>
      </c>
      <c r="BG71" s="99">
        <v>0.07232547222222221</v>
      </c>
    </row>
    <row r="72" spans="1:59" ht="15">
      <c r="A72" s="1">
        <v>0.07835968881698419</v>
      </c>
      <c r="B72" s="1">
        <v>68</v>
      </c>
      <c r="C72" s="20" t="s">
        <v>153</v>
      </c>
      <c r="D72" s="115" t="s">
        <v>19</v>
      </c>
      <c r="E72" s="115" t="s">
        <v>140</v>
      </c>
      <c r="F72" s="74"/>
      <c r="G72" s="79"/>
      <c r="H72" s="100">
        <v>51</v>
      </c>
      <c r="I72" s="100"/>
      <c r="J72" s="57">
        <v>0.42569444444444443</v>
      </c>
      <c r="K72" s="58">
        <v>71</v>
      </c>
      <c r="L72" s="57">
        <v>0.5041550925925926</v>
      </c>
      <c r="M72" s="59">
        <v>0.07846064814814818</v>
      </c>
      <c r="N72" s="61">
        <v>1</v>
      </c>
      <c r="O72" s="62">
        <v>52</v>
      </c>
      <c r="P72" s="61">
        <v>59</v>
      </c>
      <c r="Q72" s="61">
        <v>6779</v>
      </c>
      <c r="R72" s="63">
        <v>6419</v>
      </c>
      <c r="S72" s="60">
        <v>0.07429398148148147</v>
      </c>
      <c r="T72" s="63">
        <v>360</v>
      </c>
      <c r="U72" s="60">
        <v>0.004166666666666667</v>
      </c>
      <c r="V72" s="64">
        <v>0.020800000000000003</v>
      </c>
      <c r="W72" s="63">
        <v>6285.4848</v>
      </c>
      <c r="X72" s="63">
        <v>6305.64156</v>
      </c>
      <c r="Y72" s="65">
        <v>0.0015453148148148127</v>
      </c>
      <c r="Z72" s="65">
        <v>0.0013120189814814812</v>
      </c>
      <c r="AA72" s="65">
        <v>0.07274866666666667</v>
      </c>
      <c r="AB72" s="65">
        <v>0.011192102564102564</v>
      </c>
      <c r="AC72" s="61"/>
      <c r="AD72" s="113"/>
      <c r="AE72" s="112">
        <v>29.870887986574843</v>
      </c>
      <c r="AF72" s="114">
        <v>0.009154785137156337</v>
      </c>
      <c r="AG72" s="66">
        <v>28.917571729934693</v>
      </c>
      <c r="AH72" s="67"/>
      <c r="AI72" s="81">
        <v>0</v>
      </c>
      <c r="AJ72" s="62">
        <v>0</v>
      </c>
      <c r="AK72" s="68">
        <v>0</v>
      </c>
      <c r="AL72" s="69"/>
      <c r="AM72" s="62">
        <v>2</v>
      </c>
      <c r="AN72" s="62">
        <v>0</v>
      </c>
      <c r="AO72" s="70">
        <v>120</v>
      </c>
      <c r="AP72" s="69"/>
      <c r="AQ72" s="62">
        <v>0</v>
      </c>
      <c r="AR72" s="62">
        <v>0</v>
      </c>
      <c r="AS72" s="71">
        <v>0</v>
      </c>
      <c r="AT72" s="69"/>
      <c r="AU72" s="62">
        <v>4</v>
      </c>
      <c r="AV72" s="62">
        <v>0</v>
      </c>
      <c r="AW72" s="71">
        <v>240</v>
      </c>
      <c r="AX72" s="69"/>
      <c r="AY72" s="62">
        <v>0</v>
      </c>
      <c r="AZ72" s="62">
        <v>0</v>
      </c>
      <c r="BA72" s="71">
        <v>0</v>
      </c>
      <c r="BB72" s="69"/>
      <c r="BC72" s="62">
        <v>0</v>
      </c>
      <c r="BD72" s="62">
        <v>0</v>
      </c>
      <c r="BE72" s="71">
        <v>0</v>
      </c>
      <c r="BF72" s="99">
        <v>0.07429398148148147</v>
      </c>
      <c r="BG72" s="99">
        <v>0.07274866666666667</v>
      </c>
    </row>
    <row r="73" spans="1:59" ht="15">
      <c r="A73" s="1">
        <v>0.7001614688148742</v>
      </c>
      <c r="B73" s="1">
        <v>69</v>
      </c>
      <c r="C73" s="20" t="s">
        <v>153</v>
      </c>
      <c r="D73" s="115" t="s">
        <v>21</v>
      </c>
      <c r="E73" s="115" t="s">
        <v>96</v>
      </c>
      <c r="F73" s="2" t="s">
        <v>151</v>
      </c>
      <c r="G73" s="79"/>
      <c r="H73" s="1">
        <v>73</v>
      </c>
      <c r="I73" s="117">
        <v>0.00971064814814815</v>
      </c>
      <c r="J73" s="57">
        <v>0.5291666666666667</v>
      </c>
      <c r="K73" s="58">
        <v>79</v>
      </c>
      <c r="L73" s="57">
        <v>0.6081018518518518</v>
      </c>
      <c r="M73" s="59">
        <v>0.07893518518518516</v>
      </c>
      <c r="N73" s="61">
        <v>1</v>
      </c>
      <c r="O73" s="62">
        <v>53</v>
      </c>
      <c r="P73" s="61">
        <v>40</v>
      </c>
      <c r="Q73" s="61">
        <v>6820</v>
      </c>
      <c r="R73" s="63">
        <v>6820</v>
      </c>
      <c r="S73" s="60">
        <v>0.07893518518518519</v>
      </c>
      <c r="T73" s="63">
        <v>0</v>
      </c>
      <c r="U73" s="60">
        <v>0</v>
      </c>
      <c r="V73" s="64">
        <v>0.06240000000000001</v>
      </c>
      <c r="W73" s="63">
        <v>6394.432</v>
      </c>
      <c r="X73" s="63">
        <v>6479.92468</v>
      </c>
      <c r="Y73" s="65">
        <v>0.004925555555555558</v>
      </c>
      <c r="Z73" s="65">
        <v>0.003936056944444444</v>
      </c>
      <c r="AA73" s="65">
        <v>0.07400962962962963</v>
      </c>
      <c r="AB73" s="65">
        <v>0.011386096866096866</v>
      </c>
      <c r="AC73" s="61"/>
      <c r="AD73" s="113"/>
      <c r="AE73" s="112">
        <v>27.375678819689696</v>
      </c>
      <c r="AF73" s="114">
        <v>0.008026043766719525</v>
      </c>
      <c r="AG73" s="66">
        <v>25.097596504665134</v>
      </c>
      <c r="AH73" s="75"/>
      <c r="AI73" s="62">
        <v>0</v>
      </c>
      <c r="AJ73" s="62">
        <v>0</v>
      </c>
      <c r="AK73" s="68">
        <v>0</v>
      </c>
      <c r="AL73" s="69"/>
      <c r="AM73" s="62">
        <v>0</v>
      </c>
      <c r="AN73" s="62">
        <v>0</v>
      </c>
      <c r="AO73" s="70">
        <v>0</v>
      </c>
      <c r="AP73" s="69"/>
      <c r="AQ73" s="62">
        <v>0</v>
      </c>
      <c r="AR73" s="62">
        <v>0</v>
      </c>
      <c r="AS73" s="71">
        <v>0</v>
      </c>
      <c r="AT73" s="69"/>
      <c r="AU73" s="62">
        <v>0</v>
      </c>
      <c r="AV73" s="62">
        <v>0</v>
      </c>
      <c r="AW73" s="71">
        <v>0</v>
      </c>
      <c r="AX73" s="69"/>
      <c r="AY73" s="62">
        <v>0</v>
      </c>
      <c r="AZ73" s="62">
        <v>0</v>
      </c>
      <c r="BA73" s="71">
        <v>0</v>
      </c>
      <c r="BB73" s="69"/>
      <c r="BC73" s="62">
        <v>0</v>
      </c>
      <c r="BD73" s="62">
        <v>0</v>
      </c>
      <c r="BE73" s="71">
        <v>0</v>
      </c>
      <c r="BF73" s="99">
        <v>0.07893518518518519</v>
      </c>
      <c r="BG73" s="99">
        <v>0.07400962962962963</v>
      </c>
    </row>
    <row r="74" spans="1:59" ht="15">
      <c r="A74" s="1">
        <v>0.9327609082124915</v>
      </c>
      <c r="B74" s="1">
        <v>70</v>
      </c>
      <c r="C74" s="20" t="s">
        <v>153</v>
      </c>
      <c r="D74" s="115" t="s">
        <v>243</v>
      </c>
      <c r="E74" s="115" t="s">
        <v>244</v>
      </c>
      <c r="F74" s="1" t="s">
        <v>151</v>
      </c>
      <c r="G74" s="4"/>
      <c r="H74" s="100">
        <v>86</v>
      </c>
      <c r="I74" s="117">
        <v>0.0106018518518518</v>
      </c>
      <c r="J74" s="57">
        <v>0.5583333333333333</v>
      </c>
      <c r="K74" s="58">
        <v>82</v>
      </c>
      <c r="L74" s="57">
        <v>0.6295717592592592</v>
      </c>
      <c r="M74" s="59">
        <v>0.07123842592592589</v>
      </c>
      <c r="N74" s="61">
        <v>1</v>
      </c>
      <c r="O74" s="62">
        <v>42</v>
      </c>
      <c r="P74" s="61">
        <v>35</v>
      </c>
      <c r="Q74" s="61">
        <v>6155</v>
      </c>
      <c r="R74" s="63">
        <v>6102</v>
      </c>
      <c r="S74" s="60">
        <v>0.070625</v>
      </c>
      <c r="T74" s="63">
        <v>53</v>
      </c>
      <c r="U74" s="60">
        <v>0.0006134259259259259</v>
      </c>
      <c r="V74" s="64">
        <v>0.07800000000000001</v>
      </c>
      <c r="W74" s="63">
        <v>5626.044</v>
      </c>
      <c r="X74" s="63">
        <v>5676.90585</v>
      </c>
      <c r="Y74" s="65">
        <v>0.0055087500000000015</v>
      </c>
      <c r="Z74" s="65">
        <v>0.004920071180555555</v>
      </c>
      <c r="AA74" s="65">
        <v>0.06511625</v>
      </c>
      <c r="AB74" s="65">
        <v>0.010017884615384616</v>
      </c>
      <c r="AC74" s="61"/>
      <c r="AD74" s="113"/>
      <c r="AE74" s="112">
        <v>44.97400884858952</v>
      </c>
      <c r="AF74" s="114">
        <v>0.015686915641333482</v>
      </c>
      <c r="AG74" s="66">
        <v>42.69833739124643</v>
      </c>
      <c r="AH74" s="67"/>
      <c r="AI74" s="62">
        <v>0</v>
      </c>
      <c r="AJ74" s="62">
        <v>0</v>
      </c>
      <c r="AK74" s="68">
        <v>0</v>
      </c>
      <c r="AL74" s="69"/>
      <c r="AM74" s="62">
        <v>0</v>
      </c>
      <c r="AN74" s="62">
        <v>0</v>
      </c>
      <c r="AO74" s="70">
        <v>0</v>
      </c>
      <c r="AP74" s="69"/>
      <c r="AQ74" s="62">
        <v>0</v>
      </c>
      <c r="AR74" s="62">
        <v>0</v>
      </c>
      <c r="AS74" s="71">
        <v>0</v>
      </c>
      <c r="AT74" s="69">
        <v>0.0006134259259259259</v>
      </c>
      <c r="AU74" s="62">
        <v>0</v>
      </c>
      <c r="AV74" s="62">
        <v>53</v>
      </c>
      <c r="AW74" s="71">
        <v>53</v>
      </c>
      <c r="AX74" s="69"/>
      <c r="AY74" s="62">
        <v>0</v>
      </c>
      <c r="AZ74" s="62">
        <v>0</v>
      </c>
      <c r="BA74" s="71">
        <v>0</v>
      </c>
      <c r="BB74" s="69"/>
      <c r="BC74" s="62">
        <v>0</v>
      </c>
      <c r="BD74" s="62">
        <v>0</v>
      </c>
      <c r="BE74" s="71">
        <v>0</v>
      </c>
      <c r="BF74" s="99">
        <v>0.070625</v>
      </c>
      <c r="BG74" s="99">
        <v>0.06511625</v>
      </c>
    </row>
    <row r="75" spans="1:59" ht="15">
      <c r="A75" s="1">
        <v>0.2380868329962641</v>
      </c>
      <c r="B75" s="1">
        <v>71</v>
      </c>
      <c r="C75" s="20" t="s">
        <v>153</v>
      </c>
      <c r="D75" s="115" t="s">
        <v>5</v>
      </c>
      <c r="E75" s="115" t="s">
        <v>164</v>
      </c>
      <c r="F75" s="2"/>
      <c r="G75" s="4"/>
      <c r="H75" s="100">
        <v>98</v>
      </c>
      <c r="I75" s="100"/>
      <c r="J75" s="57">
        <v>0.4763888888888889</v>
      </c>
      <c r="K75" s="58">
        <v>76</v>
      </c>
      <c r="L75" s="57">
        <v>0.5510995370370371</v>
      </c>
      <c r="M75" s="59">
        <v>0.07471064814814815</v>
      </c>
      <c r="N75" s="61">
        <v>1</v>
      </c>
      <c r="O75" s="62">
        <v>47</v>
      </c>
      <c r="P75" s="61">
        <v>35</v>
      </c>
      <c r="Q75" s="61">
        <v>6455</v>
      </c>
      <c r="R75" s="63">
        <v>6455</v>
      </c>
      <c r="S75" s="60">
        <v>0.07471064814814815</v>
      </c>
      <c r="T75" s="63">
        <v>0</v>
      </c>
      <c r="U75" s="60">
        <v>0</v>
      </c>
      <c r="V75" s="64">
        <v>0.04680000000000001</v>
      </c>
      <c r="W75" s="63">
        <v>6152.906</v>
      </c>
      <c r="X75" s="63">
        <v>6199.94351</v>
      </c>
      <c r="Y75" s="65">
        <v>0.003496458333333334</v>
      </c>
      <c r="Z75" s="65">
        <v>0.0029520427083333327</v>
      </c>
      <c r="AA75" s="65">
        <v>0.07121418981481481</v>
      </c>
      <c r="AB75" s="65">
        <v>0.010956029202279201</v>
      </c>
      <c r="AC75" s="61"/>
      <c r="AD75" s="113"/>
      <c r="AE75" s="112">
        <v>32.907329832667585</v>
      </c>
      <c r="AF75" s="114">
        <v>0.01057089867751798</v>
      </c>
      <c r="AG75" s="66">
        <v>31.234284515196435</v>
      </c>
      <c r="AH75" s="75"/>
      <c r="AI75" s="62">
        <v>0</v>
      </c>
      <c r="AJ75" s="62">
        <v>0</v>
      </c>
      <c r="AK75" s="68">
        <v>0</v>
      </c>
      <c r="AL75" s="69"/>
      <c r="AM75" s="62">
        <v>0</v>
      </c>
      <c r="AN75" s="62">
        <v>0</v>
      </c>
      <c r="AO75" s="70">
        <v>0</v>
      </c>
      <c r="AP75" s="76"/>
      <c r="AQ75" s="62">
        <v>0</v>
      </c>
      <c r="AR75" s="62">
        <v>0</v>
      </c>
      <c r="AS75" s="71">
        <v>0</v>
      </c>
      <c r="AT75" s="69"/>
      <c r="AU75" s="62">
        <v>0</v>
      </c>
      <c r="AV75" s="62">
        <v>0</v>
      </c>
      <c r="AW75" s="71">
        <v>0</v>
      </c>
      <c r="AX75" s="69"/>
      <c r="AY75" s="62">
        <v>0</v>
      </c>
      <c r="AZ75" s="62">
        <v>0</v>
      </c>
      <c r="BA75" s="71">
        <v>0</v>
      </c>
      <c r="BB75" s="69"/>
      <c r="BC75" s="62">
        <v>0</v>
      </c>
      <c r="BD75" s="62">
        <v>0</v>
      </c>
      <c r="BE75" s="71">
        <v>0</v>
      </c>
      <c r="BF75" s="99">
        <v>0.07471064814814815</v>
      </c>
      <c r="BG75" s="99">
        <v>0.07121418981481481</v>
      </c>
    </row>
    <row r="76" spans="1:59" ht="15">
      <c r="A76" s="1">
        <v>0.9235074521211353</v>
      </c>
      <c r="B76" s="1">
        <v>72</v>
      </c>
      <c r="C76" s="20" t="s">
        <v>153</v>
      </c>
      <c r="D76" s="115" t="s">
        <v>18</v>
      </c>
      <c r="E76" s="115" t="s">
        <v>229</v>
      </c>
      <c r="F76" s="2" t="s">
        <v>151</v>
      </c>
      <c r="G76" s="79"/>
      <c r="H76" s="1">
        <v>25</v>
      </c>
      <c r="I76" s="117">
        <v>0.006875</v>
      </c>
      <c r="J76" s="57">
        <v>0.4076388888888889</v>
      </c>
      <c r="K76" s="58">
        <v>70</v>
      </c>
      <c r="L76" s="57">
        <v>0.4797106481481481</v>
      </c>
      <c r="M76" s="59">
        <v>0.07207175925925924</v>
      </c>
      <c r="N76" s="61">
        <v>1</v>
      </c>
      <c r="O76" s="62">
        <v>43</v>
      </c>
      <c r="P76" s="61">
        <v>47</v>
      </c>
      <c r="Q76" s="61">
        <v>6227</v>
      </c>
      <c r="R76" s="63">
        <v>6127</v>
      </c>
      <c r="S76" s="60">
        <v>0.07091435185185185</v>
      </c>
      <c r="T76" s="63">
        <v>100</v>
      </c>
      <c r="U76" s="60">
        <v>0.0011574074074074073</v>
      </c>
      <c r="V76" s="64">
        <v>0.015600000000000003</v>
      </c>
      <c r="W76" s="63">
        <v>6031.4188</v>
      </c>
      <c r="X76" s="63">
        <v>6041.98117</v>
      </c>
      <c r="Y76" s="65">
        <v>0.0011062638888888845</v>
      </c>
      <c r="Z76" s="65">
        <v>0.000984014236111111</v>
      </c>
      <c r="AA76" s="65">
        <v>0.06980808796296296</v>
      </c>
      <c r="AB76" s="65">
        <v>0.01073970584045584</v>
      </c>
      <c r="AC76" s="61"/>
      <c r="AD76" s="113"/>
      <c r="AE76" s="112">
        <v>35.689741634891135</v>
      </c>
      <c r="AF76" s="114">
        <v>0.011872081215039453</v>
      </c>
      <c r="AG76" s="66">
        <v>34.69653734453301</v>
      </c>
      <c r="AH76" s="75"/>
      <c r="AI76" s="62">
        <v>0</v>
      </c>
      <c r="AJ76" s="62">
        <v>0</v>
      </c>
      <c r="AK76" s="68">
        <v>0</v>
      </c>
      <c r="AL76" s="69"/>
      <c r="AM76" s="62">
        <v>0</v>
      </c>
      <c r="AN76" s="62">
        <v>0</v>
      </c>
      <c r="AO76" s="70">
        <v>0</v>
      </c>
      <c r="AP76" s="69"/>
      <c r="AQ76" s="62">
        <v>0</v>
      </c>
      <c r="AR76" s="62">
        <v>0</v>
      </c>
      <c r="AS76" s="71">
        <v>0</v>
      </c>
      <c r="AT76" s="69">
        <v>0.0011574074074074073</v>
      </c>
      <c r="AU76" s="62">
        <v>1</v>
      </c>
      <c r="AV76" s="62">
        <v>40</v>
      </c>
      <c r="AW76" s="71">
        <v>100</v>
      </c>
      <c r="AX76" s="69"/>
      <c r="AY76" s="62">
        <v>0</v>
      </c>
      <c r="AZ76" s="62">
        <v>0</v>
      </c>
      <c r="BA76" s="71">
        <v>0</v>
      </c>
      <c r="BB76" s="69"/>
      <c r="BC76" s="62">
        <v>0</v>
      </c>
      <c r="BD76" s="62">
        <v>0</v>
      </c>
      <c r="BE76" s="71">
        <v>0</v>
      </c>
      <c r="BF76" s="99">
        <v>0.07091435185185185</v>
      </c>
      <c r="BG76" s="99">
        <v>0.06980808796296296</v>
      </c>
    </row>
    <row r="77" spans="1:59" ht="15">
      <c r="A77" s="1">
        <v>0.12518683291208377</v>
      </c>
      <c r="B77" s="1">
        <v>73</v>
      </c>
      <c r="C77" s="20" t="s">
        <v>153</v>
      </c>
      <c r="D77" s="115" t="s">
        <v>13</v>
      </c>
      <c r="E77" s="115" t="s">
        <v>209</v>
      </c>
      <c r="F77" s="74"/>
      <c r="G77" s="80"/>
      <c r="H77" s="1">
        <v>67</v>
      </c>
      <c r="I77" s="1"/>
      <c r="J77" s="57">
        <v>0.6041666666666666</v>
      </c>
      <c r="K77" s="58">
        <v>85</v>
      </c>
      <c r="L77" s="57">
        <v>0.6844675925925926</v>
      </c>
      <c r="M77" s="59">
        <v>0.08030092592592597</v>
      </c>
      <c r="N77" s="61">
        <v>1</v>
      </c>
      <c r="O77" s="62">
        <v>55</v>
      </c>
      <c r="P77" s="61">
        <v>38</v>
      </c>
      <c r="Q77" s="61">
        <v>6938</v>
      </c>
      <c r="R77" s="63">
        <v>6819</v>
      </c>
      <c r="S77" s="60">
        <v>0.07892361111111111</v>
      </c>
      <c r="T77" s="63">
        <v>119</v>
      </c>
      <c r="U77" s="60">
        <v>0.0013773148148148147</v>
      </c>
      <c r="V77" s="64">
        <v>0.09360000000000002</v>
      </c>
      <c r="W77" s="63">
        <v>6180.741599999999</v>
      </c>
      <c r="X77" s="63">
        <v>6308.88702</v>
      </c>
      <c r="Y77" s="65">
        <v>0.0073872500000000075</v>
      </c>
      <c r="Z77" s="65">
        <v>0.0059040854166666655</v>
      </c>
      <c r="AA77" s="65">
        <v>0.0715363611111111</v>
      </c>
      <c r="AB77" s="65">
        <v>0.011005594017094016</v>
      </c>
      <c r="AC77" s="61"/>
      <c r="AD77" s="113"/>
      <c r="AE77" s="112">
        <v>32.269813271565084</v>
      </c>
      <c r="AF77" s="114">
        <v>0.010271688311208803</v>
      </c>
      <c r="AG77" s="66">
        <v>28.846437033731164</v>
      </c>
      <c r="AH77" s="75"/>
      <c r="AI77" s="62">
        <v>0</v>
      </c>
      <c r="AJ77" s="62">
        <v>0</v>
      </c>
      <c r="AK77" s="68">
        <v>0</v>
      </c>
      <c r="AL77" s="69">
        <v>0.0013773148148148147</v>
      </c>
      <c r="AM77" s="62">
        <v>1</v>
      </c>
      <c r="AN77" s="62">
        <v>59</v>
      </c>
      <c r="AO77" s="70">
        <v>119</v>
      </c>
      <c r="AP77" s="69"/>
      <c r="AQ77" s="62">
        <v>0</v>
      </c>
      <c r="AR77" s="62">
        <v>0</v>
      </c>
      <c r="AS77" s="71">
        <v>0</v>
      </c>
      <c r="AT77" s="69"/>
      <c r="AU77" s="62">
        <v>0</v>
      </c>
      <c r="AV77" s="62">
        <v>0</v>
      </c>
      <c r="AW77" s="71">
        <v>0</v>
      </c>
      <c r="AX77" s="69"/>
      <c r="AY77" s="62">
        <v>0</v>
      </c>
      <c r="AZ77" s="62">
        <v>0</v>
      </c>
      <c r="BA77" s="71">
        <v>0</v>
      </c>
      <c r="BB77" s="69"/>
      <c r="BC77" s="62">
        <v>0</v>
      </c>
      <c r="BD77" s="62">
        <v>0</v>
      </c>
      <c r="BE77" s="71">
        <v>0</v>
      </c>
      <c r="BF77" s="99">
        <v>0.07892361111111111</v>
      </c>
      <c r="BG77" s="99">
        <v>0.0715363611111111</v>
      </c>
    </row>
    <row r="78" spans="1:59" ht="15">
      <c r="A78" s="1">
        <v>0.815309609877021</v>
      </c>
      <c r="B78" s="1">
        <v>74</v>
      </c>
      <c r="C78" s="20" t="s">
        <v>153</v>
      </c>
      <c r="D78" s="115" t="s">
        <v>8</v>
      </c>
      <c r="E78" s="115" t="s">
        <v>110</v>
      </c>
      <c r="F78" s="2"/>
      <c r="G78" s="4"/>
      <c r="H78" s="100">
        <v>3</v>
      </c>
      <c r="I78" s="100"/>
      <c r="J78" s="57">
        <v>0.5993055555555555</v>
      </c>
      <c r="K78" s="58">
        <v>84</v>
      </c>
      <c r="L78" s="57">
        <v>0.6694444444444444</v>
      </c>
      <c r="M78" s="59">
        <v>0.07013888888888886</v>
      </c>
      <c r="N78" s="61">
        <v>1</v>
      </c>
      <c r="O78" s="62">
        <v>41</v>
      </c>
      <c r="P78" s="61">
        <v>0</v>
      </c>
      <c r="Q78" s="61">
        <v>6060</v>
      </c>
      <c r="R78" s="63">
        <v>6013</v>
      </c>
      <c r="S78" s="60">
        <v>0.06959490740740741</v>
      </c>
      <c r="T78" s="63">
        <v>47</v>
      </c>
      <c r="U78" s="60">
        <v>0.0005439814814814814</v>
      </c>
      <c r="V78" s="64">
        <v>0.0884</v>
      </c>
      <c r="W78" s="63">
        <v>5481.4508</v>
      </c>
      <c r="X78" s="63">
        <v>5531.22663</v>
      </c>
      <c r="Y78" s="65">
        <v>0.0061521898148148195</v>
      </c>
      <c r="Z78" s="65">
        <v>0.005576080671296295</v>
      </c>
      <c r="AA78" s="65">
        <v>0.06344271759259258</v>
      </c>
      <c r="AB78" s="65">
        <v>0.00976041809116809</v>
      </c>
      <c r="AC78" s="61"/>
      <c r="AD78" s="113"/>
      <c r="AE78" s="112">
        <v>48.28561555449164</v>
      </c>
      <c r="AF78" s="114">
        <v>0.016638806032414202</v>
      </c>
      <c r="AG78" s="66">
        <v>45.89136613227767</v>
      </c>
      <c r="AH78" s="67">
        <v>0.0005439814814814814</v>
      </c>
      <c r="AI78" s="62">
        <v>0</v>
      </c>
      <c r="AJ78" s="62">
        <v>47</v>
      </c>
      <c r="AK78" s="68">
        <v>47</v>
      </c>
      <c r="AL78" s="69"/>
      <c r="AM78" s="62">
        <v>0</v>
      </c>
      <c r="AN78" s="62">
        <v>0</v>
      </c>
      <c r="AO78" s="70">
        <v>0</v>
      </c>
      <c r="AP78" s="69"/>
      <c r="AQ78" s="62">
        <v>0</v>
      </c>
      <c r="AR78" s="62">
        <v>0</v>
      </c>
      <c r="AS78" s="71">
        <v>0</v>
      </c>
      <c r="AT78" s="69"/>
      <c r="AU78" s="62">
        <v>0</v>
      </c>
      <c r="AV78" s="62">
        <v>0</v>
      </c>
      <c r="AW78" s="71">
        <v>0</v>
      </c>
      <c r="AX78" s="69"/>
      <c r="AY78" s="62">
        <v>0</v>
      </c>
      <c r="AZ78" s="62">
        <v>0</v>
      </c>
      <c r="BA78" s="71">
        <v>0</v>
      </c>
      <c r="BB78" s="69"/>
      <c r="BC78" s="62">
        <v>0</v>
      </c>
      <c r="BD78" s="62">
        <v>0</v>
      </c>
      <c r="BE78" s="71">
        <v>0</v>
      </c>
      <c r="BF78" s="99">
        <v>0.06959490740740741</v>
      </c>
      <c r="BG78" s="99">
        <v>0.06344271759259258</v>
      </c>
    </row>
    <row r="79" spans="1:59" ht="15">
      <c r="A79" s="1">
        <v>0.7321594489214417</v>
      </c>
      <c r="B79" s="1">
        <v>75</v>
      </c>
      <c r="C79" s="20" t="s">
        <v>153</v>
      </c>
      <c r="D79" s="115" t="s">
        <v>128</v>
      </c>
      <c r="E79" s="115" t="s">
        <v>95</v>
      </c>
      <c r="F79" s="2" t="s">
        <v>151</v>
      </c>
      <c r="G79" s="80"/>
      <c r="H79" s="100">
        <v>16</v>
      </c>
      <c r="I79" s="117">
        <v>0.00655092592592593</v>
      </c>
      <c r="J79" s="57">
        <v>0.38819444444444445</v>
      </c>
      <c r="K79" s="58">
        <v>69</v>
      </c>
      <c r="L79" s="57">
        <v>0.47800925925925924</v>
      </c>
      <c r="M79" s="59">
        <v>0.08981481481481479</v>
      </c>
      <c r="N79" s="61">
        <v>2</v>
      </c>
      <c r="O79" s="62">
        <v>9</v>
      </c>
      <c r="P79" s="61">
        <v>20</v>
      </c>
      <c r="Q79" s="61">
        <v>7760</v>
      </c>
      <c r="R79" s="63">
        <v>7007</v>
      </c>
      <c r="S79" s="60">
        <v>0.08109953703703704</v>
      </c>
      <c r="T79" s="63">
        <v>753</v>
      </c>
      <c r="U79" s="60">
        <v>0.008715277777777778</v>
      </c>
      <c r="V79" s="64">
        <v>0.010400000000000001</v>
      </c>
      <c r="W79" s="63">
        <v>6934.1272</v>
      </c>
      <c r="X79" s="63">
        <v>6950.32078</v>
      </c>
      <c r="Y79" s="65">
        <v>0.0008434351851851863</v>
      </c>
      <c r="Z79" s="65">
        <v>0.0006560094907407406</v>
      </c>
      <c r="AA79" s="65">
        <v>0.08025610185185185</v>
      </c>
      <c r="AB79" s="65">
        <v>0.012347092592592592</v>
      </c>
      <c r="AC79" s="61"/>
      <c r="AD79" s="113"/>
      <c r="AE79" s="112">
        <v>15.015082031851918</v>
      </c>
      <c r="AF79" s="114">
        <v>0.003499673835147904</v>
      </c>
      <c r="AG79" s="66">
        <v>14.787352758377907</v>
      </c>
      <c r="AH79" s="75">
        <v>0.0019328703703703704</v>
      </c>
      <c r="AI79" s="62">
        <v>2</v>
      </c>
      <c r="AJ79" s="62">
        <v>47</v>
      </c>
      <c r="AK79" s="68">
        <v>167</v>
      </c>
      <c r="AL79" s="69">
        <v>0.0017708333333333332</v>
      </c>
      <c r="AM79" s="62">
        <v>2</v>
      </c>
      <c r="AN79" s="62">
        <v>33</v>
      </c>
      <c r="AO79" s="70">
        <v>153</v>
      </c>
      <c r="AP79" s="69"/>
      <c r="AQ79" s="62">
        <v>0</v>
      </c>
      <c r="AR79" s="62">
        <v>0</v>
      </c>
      <c r="AS79" s="71">
        <v>0</v>
      </c>
      <c r="AT79" s="69">
        <v>0.004710648148148148</v>
      </c>
      <c r="AU79" s="62">
        <v>6</v>
      </c>
      <c r="AV79" s="62">
        <v>47</v>
      </c>
      <c r="AW79" s="71">
        <v>407</v>
      </c>
      <c r="AX79" s="69"/>
      <c r="AY79" s="62">
        <v>0</v>
      </c>
      <c r="AZ79" s="62">
        <v>0</v>
      </c>
      <c r="BA79" s="71">
        <v>0</v>
      </c>
      <c r="BB79" s="69">
        <v>0.00030092592592592595</v>
      </c>
      <c r="BC79" s="62">
        <v>0</v>
      </c>
      <c r="BD79" s="62">
        <v>26</v>
      </c>
      <c r="BE79" s="71">
        <v>26</v>
      </c>
      <c r="BF79" s="99">
        <v>0.08109953703703704</v>
      </c>
      <c r="BG79" s="99">
        <v>0.08025610185185185</v>
      </c>
    </row>
    <row r="80" spans="1:59" ht="15">
      <c r="A80" s="1">
        <v>0.732534053466577</v>
      </c>
      <c r="B80" s="1">
        <v>76</v>
      </c>
      <c r="C80" s="20" t="s">
        <v>153</v>
      </c>
      <c r="D80" s="115" t="s">
        <v>25</v>
      </c>
      <c r="E80" s="115" t="s">
        <v>107</v>
      </c>
      <c r="F80" s="2" t="s">
        <v>151</v>
      </c>
      <c r="G80" s="79"/>
      <c r="H80" s="1">
        <v>91</v>
      </c>
      <c r="I80" s="117">
        <v>0.0108449074074074</v>
      </c>
      <c r="J80" s="57">
        <v>0.5680555555555555</v>
      </c>
      <c r="K80" s="58">
        <v>84</v>
      </c>
      <c r="L80" s="57">
        <v>0.6482986111111111</v>
      </c>
      <c r="M80" s="59">
        <v>0.08024305555555555</v>
      </c>
      <c r="N80" s="61">
        <v>1</v>
      </c>
      <c r="O80" s="62">
        <v>55</v>
      </c>
      <c r="P80" s="61">
        <v>33</v>
      </c>
      <c r="Q80" s="61">
        <v>6933</v>
      </c>
      <c r="R80" s="63">
        <v>6893</v>
      </c>
      <c r="S80" s="60">
        <v>0.0797800925925926</v>
      </c>
      <c r="T80" s="63">
        <v>40</v>
      </c>
      <c r="U80" s="60">
        <v>0.000462962962962963</v>
      </c>
      <c r="V80" s="64">
        <v>0.0884</v>
      </c>
      <c r="W80" s="63">
        <v>6283.6588</v>
      </c>
      <c r="X80" s="63">
        <v>6411.22663</v>
      </c>
      <c r="Y80" s="65">
        <v>0.007052560185185183</v>
      </c>
      <c r="Z80" s="65">
        <v>0.005576080671296295</v>
      </c>
      <c r="AA80" s="65">
        <v>0.07272753240740741</v>
      </c>
      <c r="AB80" s="65">
        <v>0.01118885113960114</v>
      </c>
      <c r="AC80" s="61"/>
      <c r="AD80" s="113"/>
      <c r="AE80" s="112">
        <v>29.912708721194306</v>
      </c>
      <c r="AF80" s="114">
        <v>0.00917405297463492</v>
      </c>
      <c r="AG80" s="66">
        <v>26.60333526481776</v>
      </c>
      <c r="AH80" s="67">
        <v>0.0004629629629629629</v>
      </c>
      <c r="AI80" s="62">
        <v>0</v>
      </c>
      <c r="AJ80" s="62">
        <v>40</v>
      </c>
      <c r="AK80" s="68">
        <v>40</v>
      </c>
      <c r="AL80" s="69"/>
      <c r="AM80" s="62">
        <v>0</v>
      </c>
      <c r="AN80" s="62">
        <v>0</v>
      </c>
      <c r="AO80" s="70">
        <v>0</v>
      </c>
      <c r="AP80" s="69"/>
      <c r="AQ80" s="62">
        <v>0</v>
      </c>
      <c r="AR80" s="62">
        <v>0</v>
      </c>
      <c r="AS80" s="71">
        <v>0</v>
      </c>
      <c r="AT80" s="69"/>
      <c r="AU80" s="62">
        <v>0</v>
      </c>
      <c r="AV80" s="62">
        <v>0</v>
      </c>
      <c r="AW80" s="71">
        <v>0</v>
      </c>
      <c r="AX80" s="69"/>
      <c r="AY80" s="62">
        <v>0</v>
      </c>
      <c r="AZ80" s="62">
        <v>0</v>
      </c>
      <c r="BA80" s="71">
        <v>0</v>
      </c>
      <c r="BB80" s="69"/>
      <c r="BC80" s="62">
        <v>0</v>
      </c>
      <c r="BD80" s="62">
        <v>0</v>
      </c>
      <c r="BE80" s="71">
        <v>0</v>
      </c>
      <c r="BF80" s="99">
        <v>0.0797800925925926</v>
      </c>
      <c r="BG80" s="99">
        <v>0.07272753240740741</v>
      </c>
    </row>
    <row r="81" spans="1:59" ht="15">
      <c r="A81" s="1">
        <v>0.5653400230601775</v>
      </c>
      <c r="B81" s="1">
        <v>77</v>
      </c>
      <c r="C81" s="20" t="s">
        <v>153</v>
      </c>
      <c r="D81" s="115" t="s">
        <v>89</v>
      </c>
      <c r="E81" s="115" t="s">
        <v>225</v>
      </c>
      <c r="F81" s="1" t="s">
        <v>151</v>
      </c>
      <c r="G81" s="1"/>
      <c r="H81" s="100">
        <v>68</v>
      </c>
      <c r="I81" s="117">
        <v>0.00946759259259259</v>
      </c>
      <c r="J81" s="57">
        <v>0.5194444444444445</v>
      </c>
      <c r="K81" s="58">
        <v>79</v>
      </c>
      <c r="L81" s="77">
        <v>0.6038888888888889</v>
      </c>
      <c r="M81" s="59">
        <v>0.08444444444444443</v>
      </c>
      <c r="N81" s="61">
        <v>2</v>
      </c>
      <c r="O81" s="62">
        <v>1</v>
      </c>
      <c r="P81" s="61">
        <v>36</v>
      </c>
      <c r="Q81" s="61">
        <v>7296</v>
      </c>
      <c r="R81" s="63">
        <v>7144</v>
      </c>
      <c r="S81" s="60">
        <v>0.08268518518518518</v>
      </c>
      <c r="T81" s="63">
        <v>152</v>
      </c>
      <c r="U81" s="60">
        <v>0.0017592592592592592</v>
      </c>
      <c r="V81" s="64">
        <v>0.06240000000000001</v>
      </c>
      <c r="W81" s="63">
        <v>6698.2144</v>
      </c>
      <c r="X81" s="63">
        <v>6803.92468</v>
      </c>
      <c r="Y81" s="65">
        <v>0.005159555555555557</v>
      </c>
      <c r="Z81" s="65">
        <v>0.003936056944444444</v>
      </c>
      <c r="AA81" s="65">
        <v>0.07752562962962962</v>
      </c>
      <c r="AB81" s="65">
        <v>0.011927019943019942</v>
      </c>
      <c r="AC81" s="61"/>
      <c r="AD81" s="113"/>
      <c r="AE81" s="112">
        <v>20.418174365987582</v>
      </c>
      <c r="AF81" s="114">
        <v>0.005217242192567071</v>
      </c>
      <c r="AG81" s="66">
        <v>17.996094230736702</v>
      </c>
      <c r="AH81" s="75">
        <v>0.0005208333333333333</v>
      </c>
      <c r="AI81" s="62">
        <v>0</v>
      </c>
      <c r="AJ81" s="62">
        <v>45</v>
      </c>
      <c r="AK81" s="68">
        <v>45</v>
      </c>
      <c r="AL81" s="69"/>
      <c r="AM81" s="62">
        <v>0</v>
      </c>
      <c r="AN81" s="62">
        <v>0</v>
      </c>
      <c r="AO81" s="70">
        <v>0</v>
      </c>
      <c r="AP81" s="69">
        <v>0.0012384259259259258</v>
      </c>
      <c r="AQ81" s="62">
        <v>1</v>
      </c>
      <c r="AR81" s="62">
        <v>47</v>
      </c>
      <c r="AS81" s="71">
        <v>107</v>
      </c>
      <c r="AT81" s="69"/>
      <c r="AU81" s="62">
        <v>0</v>
      </c>
      <c r="AV81" s="62">
        <v>0</v>
      </c>
      <c r="AW81" s="71">
        <v>0</v>
      </c>
      <c r="AX81" s="69"/>
      <c r="AY81" s="62">
        <v>0</v>
      </c>
      <c r="AZ81" s="62">
        <v>0</v>
      </c>
      <c r="BA81" s="71">
        <v>0</v>
      </c>
      <c r="BB81" s="69"/>
      <c r="BC81" s="62">
        <v>0</v>
      </c>
      <c r="BD81" s="62">
        <v>0</v>
      </c>
      <c r="BE81" s="71">
        <v>0</v>
      </c>
      <c r="BF81" s="99">
        <v>0.08268518518518518</v>
      </c>
      <c r="BG81" s="99">
        <v>0.07752562962962962</v>
      </c>
    </row>
    <row r="82" spans="1:59" ht="15">
      <c r="A82" s="1">
        <v>0.41809304187123775</v>
      </c>
      <c r="B82" s="1">
        <v>78</v>
      </c>
      <c r="C82" s="20" t="s">
        <v>153</v>
      </c>
      <c r="D82" s="115" t="s">
        <v>149</v>
      </c>
      <c r="E82" s="115" t="s">
        <v>160</v>
      </c>
      <c r="F82" s="2" t="s">
        <v>151</v>
      </c>
      <c r="G82" s="79"/>
      <c r="H82" s="1">
        <v>35</v>
      </c>
      <c r="I82" s="117">
        <v>0.00760416666666667</v>
      </c>
      <c r="J82" s="57">
        <v>0.43194444444444446</v>
      </c>
      <c r="K82" s="58">
        <v>73</v>
      </c>
      <c r="L82" s="57">
        <v>0.5078703703703703</v>
      </c>
      <c r="M82" s="59">
        <v>0.07592592592592584</v>
      </c>
      <c r="N82" s="61">
        <v>1</v>
      </c>
      <c r="O82" s="62">
        <v>49</v>
      </c>
      <c r="P82" s="61">
        <v>20</v>
      </c>
      <c r="Q82" s="61">
        <v>6560</v>
      </c>
      <c r="R82" s="63">
        <v>6390</v>
      </c>
      <c r="S82" s="60">
        <v>0.07395833333333333</v>
      </c>
      <c r="T82" s="63">
        <v>170</v>
      </c>
      <c r="U82" s="60">
        <v>0.0019675925925925924</v>
      </c>
      <c r="V82" s="64">
        <v>0.031200000000000006</v>
      </c>
      <c r="W82" s="63">
        <v>6190.632</v>
      </c>
      <c r="X82" s="63">
        <v>6219.96234</v>
      </c>
      <c r="Y82" s="65">
        <v>0.0023075000000000044</v>
      </c>
      <c r="Z82" s="65">
        <v>0.001968028472222222</v>
      </c>
      <c r="AA82" s="65">
        <v>0.07165083333333333</v>
      </c>
      <c r="AB82" s="65">
        <v>0.011023205128205128</v>
      </c>
      <c r="AC82" s="61"/>
      <c r="AD82" s="113"/>
      <c r="AE82" s="112">
        <v>32.04329421697568</v>
      </c>
      <c r="AF82" s="114">
        <v>0.010165495398431158</v>
      </c>
      <c r="AG82" s="66">
        <v>30.795507457275477</v>
      </c>
      <c r="AH82" s="75"/>
      <c r="AI82" s="62">
        <v>0</v>
      </c>
      <c r="AJ82" s="62">
        <v>0</v>
      </c>
      <c r="AK82" s="68">
        <v>0</v>
      </c>
      <c r="AL82" s="69"/>
      <c r="AM82" s="62">
        <v>0</v>
      </c>
      <c r="AN82" s="62">
        <v>0</v>
      </c>
      <c r="AO82" s="70">
        <v>0</v>
      </c>
      <c r="AP82" s="69">
        <v>0.001967592592592593</v>
      </c>
      <c r="AQ82" s="62">
        <v>2</v>
      </c>
      <c r="AR82" s="62">
        <v>50</v>
      </c>
      <c r="AS82" s="71">
        <v>170</v>
      </c>
      <c r="AT82" s="69"/>
      <c r="AU82" s="62">
        <v>0</v>
      </c>
      <c r="AV82" s="62">
        <v>0</v>
      </c>
      <c r="AW82" s="71">
        <v>0</v>
      </c>
      <c r="AX82" s="69"/>
      <c r="AY82" s="62">
        <v>0</v>
      </c>
      <c r="AZ82" s="62">
        <v>0</v>
      </c>
      <c r="BA82" s="71">
        <v>0</v>
      </c>
      <c r="BB82" s="69"/>
      <c r="BC82" s="62">
        <v>0</v>
      </c>
      <c r="BD82" s="62">
        <v>0</v>
      </c>
      <c r="BE82" s="71">
        <v>0</v>
      </c>
      <c r="BF82" s="99">
        <v>0.07395833333333333</v>
      </c>
      <c r="BG82" s="99">
        <v>0.07165083333333333</v>
      </c>
    </row>
    <row r="83" spans="1:59" ht="15">
      <c r="A83" s="1">
        <v>0.5810984054396249</v>
      </c>
      <c r="B83" s="1">
        <v>79</v>
      </c>
      <c r="C83" s="20" t="s">
        <v>153</v>
      </c>
      <c r="D83" s="115" t="s">
        <v>240</v>
      </c>
      <c r="E83" s="115" t="s">
        <v>241</v>
      </c>
      <c r="F83" s="2"/>
      <c r="G83" s="4"/>
      <c r="H83" s="100">
        <v>74</v>
      </c>
      <c r="I83" s="100"/>
      <c r="J83" s="57">
        <v>0.4354166666666666</v>
      </c>
      <c r="K83" s="58">
        <v>73</v>
      </c>
      <c r="L83" s="57">
        <v>0.5200578703703703</v>
      </c>
      <c r="M83" s="59">
        <v>0.0846412037037037</v>
      </c>
      <c r="N83" s="61">
        <v>2</v>
      </c>
      <c r="O83" s="62">
        <v>1</v>
      </c>
      <c r="P83" s="61">
        <v>53</v>
      </c>
      <c r="Q83" s="61">
        <v>7313</v>
      </c>
      <c r="R83" s="63">
        <v>7313</v>
      </c>
      <c r="S83" s="60">
        <v>0.0846412037037037</v>
      </c>
      <c r="T83" s="63">
        <v>0</v>
      </c>
      <c r="U83" s="60">
        <v>0</v>
      </c>
      <c r="V83" s="64">
        <v>0.031200000000000006</v>
      </c>
      <c r="W83" s="63">
        <v>7084.8344</v>
      </c>
      <c r="X83" s="63">
        <v>7142.96234</v>
      </c>
      <c r="Y83" s="65">
        <v>0.0026408055555555586</v>
      </c>
      <c r="Z83" s="65">
        <v>0.001968028472222222</v>
      </c>
      <c r="AA83" s="65">
        <v>0.08200039814814815</v>
      </c>
      <c r="AB83" s="65">
        <v>0.01261544586894587</v>
      </c>
      <c r="AC83" s="61"/>
      <c r="AD83" s="113"/>
      <c r="AE83" s="112">
        <v>11.56344686403122</v>
      </c>
      <c r="AF83" s="114">
        <v>0.002632488301929255</v>
      </c>
      <c r="AG83" s="66">
        <v>10.564993263337414</v>
      </c>
      <c r="AH83" s="67"/>
      <c r="AI83" s="62">
        <v>0</v>
      </c>
      <c r="AJ83" s="62">
        <v>0</v>
      </c>
      <c r="AK83" s="68">
        <v>0</v>
      </c>
      <c r="AL83" s="69"/>
      <c r="AM83" s="62">
        <v>0</v>
      </c>
      <c r="AN83" s="62">
        <v>0</v>
      </c>
      <c r="AO83" s="70">
        <v>0</v>
      </c>
      <c r="AP83" s="69"/>
      <c r="AQ83" s="62">
        <v>0</v>
      </c>
      <c r="AR83" s="62">
        <v>0</v>
      </c>
      <c r="AS83" s="71">
        <v>0</v>
      </c>
      <c r="AT83" s="69"/>
      <c r="AU83" s="62">
        <v>0</v>
      </c>
      <c r="AV83" s="62">
        <v>0</v>
      </c>
      <c r="AW83" s="71">
        <v>0</v>
      </c>
      <c r="AX83" s="69"/>
      <c r="AY83" s="62">
        <v>0</v>
      </c>
      <c r="AZ83" s="62">
        <v>0</v>
      </c>
      <c r="BA83" s="71">
        <v>0</v>
      </c>
      <c r="BB83" s="69"/>
      <c r="BC83" s="62">
        <v>0</v>
      </c>
      <c r="BD83" s="62">
        <v>0</v>
      </c>
      <c r="BE83" s="71">
        <v>0</v>
      </c>
      <c r="BF83" s="99">
        <v>0.0846412037037037</v>
      </c>
      <c r="BG83" s="99">
        <v>0.08200039814814815</v>
      </c>
    </row>
    <row r="84" spans="1:59" ht="15">
      <c r="A84" s="1">
        <v>0.12759476007965553</v>
      </c>
      <c r="B84" s="1">
        <v>80</v>
      </c>
      <c r="C84" s="20" t="s">
        <v>153</v>
      </c>
      <c r="D84" s="115" t="s">
        <v>17</v>
      </c>
      <c r="E84" s="115" t="s">
        <v>223</v>
      </c>
      <c r="F84" s="74" t="s">
        <v>151</v>
      </c>
      <c r="G84" s="80"/>
      <c r="H84" s="1">
        <v>65</v>
      </c>
      <c r="I84" s="117">
        <v>0.00938657407407407</v>
      </c>
      <c r="J84" s="57">
        <v>0.5145833333333333</v>
      </c>
      <c r="K84" s="58">
        <v>78</v>
      </c>
      <c r="L84" s="57">
        <v>0.5900462962962963</v>
      </c>
      <c r="M84" s="59">
        <v>0.07546296296296306</v>
      </c>
      <c r="N84" s="61">
        <v>1</v>
      </c>
      <c r="O84" s="62">
        <v>48</v>
      </c>
      <c r="P84" s="61">
        <v>40</v>
      </c>
      <c r="Q84" s="61">
        <v>6520</v>
      </c>
      <c r="R84" s="63">
        <v>6520</v>
      </c>
      <c r="S84" s="60">
        <v>0.07546296296296297</v>
      </c>
      <c r="T84" s="63">
        <v>0</v>
      </c>
      <c r="U84" s="60">
        <v>0</v>
      </c>
      <c r="V84" s="64">
        <v>0.05720000000000001</v>
      </c>
      <c r="W84" s="63">
        <v>6147.056</v>
      </c>
      <c r="X84" s="63">
        <v>6208.26429</v>
      </c>
      <c r="Y84" s="65">
        <v>0.004316481481481486</v>
      </c>
      <c r="Z84" s="65">
        <v>0.0036080521990740732</v>
      </c>
      <c r="AA84" s="65">
        <v>0.07114648148148148</v>
      </c>
      <c r="AB84" s="65">
        <v>0.010945612535612536</v>
      </c>
      <c r="AC84" s="61"/>
      <c r="AD84" s="113"/>
      <c r="AE84" s="112">
        <v>33.0413119233159</v>
      </c>
      <c r="AF84" s="114">
        <v>0.010633814784476798</v>
      </c>
      <c r="AG84" s="66">
        <v>31.051907854422183</v>
      </c>
      <c r="AH84" s="73"/>
      <c r="AI84" s="62">
        <v>0</v>
      </c>
      <c r="AJ84" s="62">
        <v>0</v>
      </c>
      <c r="AK84" s="68">
        <v>0</v>
      </c>
      <c r="AL84" s="69"/>
      <c r="AM84" s="62">
        <v>0</v>
      </c>
      <c r="AN84" s="62">
        <v>0</v>
      </c>
      <c r="AO84" s="70">
        <v>0</v>
      </c>
      <c r="AP84" s="69"/>
      <c r="AQ84" s="62">
        <v>0</v>
      </c>
      <c r="AR84" s="62">
        <v>0</v>
      </c>
      <c r="AS84" s="71">
        <v>0</v>
      </c>
      <c r="AT84" s="69"/>
      <c r="AU84" s="62">
        <v>0</v>
      </c>
      <c r="AV84" s="62">
        <v>0</v>
      </c>
      <c r="AW84" s="71">
        <v>0</v>
      </c>
      <c r="AX84" s="69"/>
      <c r="AY84" s="62">
        <v>0</v>
      </c>
      <c r="AZ84" s="62">
        <v>0</v>
      </c>
      <c r="BA84" s="71">
        <v>0</v>
      </c>
      <c r="BB84" s="69"/>
      <c r="BC84" s="62">
        <v>0</v>
      </c>
      <c r="BD84" s="62">
        <v>0</v>
      </c>
      <c r="BE84" s="71">
        <v>0</v>
      </c>
      <c r="BF84" s="99">
        <v>0.07546296296296297</v>
      </c>
      <c r="BG84" s="99">
        <v>0.07114648148148148</v>
      </c>
    </row>
    <row r="85" spans="1:59" ht="15">
      <c r="A85" s="1">
        <v>0.7794249396810735</v>
      </c>
      <c r="B85" s="1">
        <v>81</v>
      </c>
      <c r="C85" s="20" t="s">
        <v>153</v>
      </c>
      <c r="D85" s="115" t="s">
        <v>42</v>
      </c>
      <c r="E85" s="115" t="s">
        <v>136</v>
      </c>
      <c r="F85" s="2" t="s">
        <v>151</v>
      </c>
      <c r="G85" s="79"/>
      <c r="H85" s="1">
        <v>101</v>
      </c>
      <c r="I85" s="117">
        <v>0.0113310185185185</v>
      </c>
      <c r="J85" s="57">
        <v>0.5923611111111111</v>
      </c>
      <c r="K85" s="58">
        <v>85</v>
      </c>
      <c r="L85" s="57">
        <v>0.6727199074074074</v>
      </c>
      <c r="M85" s="59">
        <v>0.08035879629629628</v>
      </c>
      <c r="N85" s="61">
        <v>1</v>
      </c>
      <c r="O85" s="62">
        <v>55</v>
      </c>
      <c r="P85" s="61">
        <v>43</v>
      </c>
      <c r="Q85" s="61">
        <v>6943</v>
      </c>
      <c r="R85" s="63">
        <v>6943</v>
      </c>
      <c r="S85" s="60">
        <v>0.0803587962962963</v>
      </c>
      <c r="T85" s="63">
        <v>0</v>
      </c>
      <c r="U85" s="60">
        <v>0</v>
      </c>
      <c r="V85" s="64">
        <v>0.09360000000000002</v>
      </c>
      <c r="W85" s="63">
        <v>6293.1352</v>
      </c>
      <c r="X85" s="63">
        <v>6432.88702</v>
      </c>
      <c r="Y85" s="65">
        <v>0.007521583333333337</v>
      </c>
      <c r="Z85" s="65">
        <v>0.0059040854166666655</v>
      </c>
      <c r="AA85" s="65">
        <v>0.07283721296296296</v>
      </c>
      <c r="AB85" s="65">
        <v>0.01120572507122507</v>
      </c>
      <c r="AC85" s="61"/>
      <c r="AD85" s="113"/>
      <c r="AE85" s="112">
        <v>29.695671476096948</v>
      </c>
      <c r="AF85" s="114">
        <v>0.009074162704761394</v>
      </c>
      <c r="AG85" s="66">
        <v>26.128578138770905</v>
      </c>
      <c r="AH85" s="75"/>
      <c r="AI85" s="62">
        <v>0</v>
      </c>
      <c r="AJ85" s="62">
        <v>0</v>
      </c>
      <c r="AK85" s="68">
        <v>0</v>
      </c>
      <c r="AL85" s="69"/>
      <c r="AM85" s="62">
        <v>0</v>
      </c>
      <c r="AN85" s="62">
        <v>0</v>
      </c>
      <c r="AO85" s="70">
        <v>0</v>
      </c>
      <c r="AP85" s="69"/>
      <c r="AQ85" s="62">
        <v>0</v>
      </c>
      <c r="AR85" s="62">
        <v>0</v>
      </c>
      <c r="AS85" s="71">
        <v>0</v>
      </c>
      <c r="AT85" s="69"/>
      <c r="AU85" s="62">
        <v>0</v>
      </c>
      <c r="AV85" s="62">
        <v>0</v>
      </c>
      <c r="AW85" s="71">
        <v>0</v>
      </c>
      <c r="AX85" s="69"/>
      <c r="AY85" s="62">
        <v>0</v>
      </c>
      <c r="AZ85" s="62">
        <v>0</v>
      </c>
      <c r="BA85" s="71">
        <v>0</v>
      </c>
      <c r="BB85" s="69"/>
      <c r="BC85" s="62">
        <v>0</v>
      </c>
      <c r="BD85" s="62">
        <v>0</v>
      </c>
      <c r="BE85" s="71">
        <v>0</v>
      </c>
      <c r="BF85" s="99">
        <v>0.0803587962962963</v>
      </c>
      <c r="BG85" s="99">
        <v>0.07283721296296296</v>
      </c>
    </row>
    <row r="86" spans="1:59" ht="15">
      <c r="A86" s="1">
        <v>0.8438596017566661</v>
      </c>
      <c r="B86" s="1">
        <v>82</v>
      </c>
      <c r="C86" s="20" t="s">
        <v>153</v>
      </c>
      <c r="D86" s="115" t="s">
        <v>18</v>
      </c>
      <c r="E86" s="115" t="s">
        <v>138</v>
      </c>
      <c r="F86" s="74" t="s">
        <v>151</v>
      </c>
      <c r="G86" s="80"/>
      <c r="H86" s="100">
        <v>14</v>
      </c>
      <c r="I86" s="117">
        <v>0.00646990740740741</v>
      </c>
      <c r="J86" s="57">
        <v>0.3833333333333333</v>
      </c>
      <c r="K86" s="58">
        <v>69</v>
      </c>
      <c r="L86" s="57">
        <v>0.4778703703703704</v>
      </c>
      <c r="M86" s="59">
        <v>0.09453703703703709</v>
      </c>
      <c r="N86" s="61">
        <v>2</v>
      </c>
      <c r="O86" s="62">
        <v>16</v>
      </c>
      <c r="P86" s="61">
        <v>8</v>
      </c>
      <c r="Q86" s="61">
        <v>8168</v>
      </c>
      <c r="R86" s="63">
        <v>8130</v>
      </c>
      <c r="S86" s="60">
        <v>0.09409722222222222</v>
      </c>
      <c r="T86" s="63">
        <v>38</v>
      </c>
      <c r="U86" s="60">
        <v>0.0004398148148148148</v>
      </c>
      <c r="V86" s="64">
        <v>0.010400000000000001</v>
      </c>
      <c r="W86" s="63">
        <v>8045.448</v>
      </c>
      <c r="X86" s="63">
        <v>8073.32078</v>
      </c>
      <c r="Y86" s="65">
        <v>0.0009786111111111074</v>
      </c>
      <c r="Z86" s="65">
        <v>0.0006560094907407406</v>
      </c>
      <c r="AA86" s="65">
        <v>0.09311861111111111</v>
      </c>
      <c r="AB86" s="65">
        <v>0.01432594017094017</v>
      </c>
      <c r="AC86" s="61"/>
      <c r="AD86" s="113"/>
      <c r="AE86" s="112">
        <v>-10.437410987795673</v>
      </c>
      <c r="AF86" s="114">
        <v>0.0002489759481998299</v>
      </c>
      <c r="AG86" s="66">
        <v>-9.82680481452833</v>
      </c>
      <c r="AH86" s="67"/>
      <c r="AI86" s="62">
        <v>0</v>
      </c>
      <c r="AJ86" s="62">
        <v>0</v>
      </c>
      <c r="AK86" s="68">
        <v>0</v>
      </c>
      <c r="AL86" s="69"/>
      <c r="AM86" s="62">
        <v>0</v>
      </c>
      <c r="AN86" s="62">
        <v>0</v>
      </c>
      <c r="AO86" s="70">
        <v>0</v>
      </c>
      <c r="AP86" s="69">
        <v>0.0004398148148148148</v>
      </c>
      <c r="AQ86" s="62">
        <v>0</v>
      </c>
      <c r="AR86" s="62">
        <v>38</v>
      </c>
      <c r="AS86" s="71">
        <v>38</v>
      </c>
      <c r="AT86" s="69"/>
      <c r="AU86" s="62">
        <v>0</v>
      </c>
      <c r="AV86" s="62">
        <v>0</v>
      </c>
      <c r="AW86" s="71">
        <v>0</v>
      </c>
      <c r="AX86" s="69"/>
      <c r="AY86" s="62">
        <v>0</v>
      </c>
      <c r="AZ86" s="62">
        <v>0</v>
      </c>
      <c r="BA86" s="71">
        <v>0</v>
      </c>
      <c r="BB86" s="69"/>
      <c r="BC86" s="62">
        <v>0</v>
      </c>
      <c r="BD86" s="62">
        <v>0</v>
      </c>
      <c r="BE86" s="71">
        <v>0</v>
      </c>
      <c r="BF86" s="99">
        <v>0.09409722222222222</v>
      </c>
      <c r="BG86" s="99">
        <v>0.09311861111111111</v>
      </c>
    </row>
    <row r="87" spans="1:59" ht="15">
      <c r="A87" s="1">
        <v>0.8400307591580052</v>
      </c>
      <c r="B87" s="1">
        <v>83</v>
      </c>
      <c r="C87" s="20" t="s">
        <v>153</v>
      </c>
      <c r="D87" s="115" t="s">
        <v>185</v>
      </c>
      <c r="E87" s="115" t="s">
        <v>186</v>
      </c>
      <c r="F87" s="2" t="s">
        <v>151</v>
      </c>
      <c r="G87" s="79"/>
      <c r="H87" s="100">
        <v>45</v>
      </c>
      <c r="I87" s="117">
        <v>0.00833333333333333</v>
      </c>
      <c r="J87" s="57">
        <v>0.6069444444444444</v>
      </c>
      <c r="K87" s="58">
        <v>85</v>
      </c>
      <c r="L87" s="57">
        <v>0.7003125</v>
      </c>
      <c r="M87" s="59">
        <v>0.0933680555555556</v>
      </c>
      <c r="N87" s="61">
        <v>2</v>
      </c>
      <c r="O87" s="62">
        <v>14</v>
      </c>
      <c r="P87" s="61">
        <v>27</v>
      </c>
      <c r="Q87" s="61">
        <v>8067</v>
      </c>
      <c r="R87" s="63">
        <v>7969</v>
      </c>
      <c r="S87" s="60">
        <v>0.0922337962962963</v>
      </c>
      <c r="T87" s="63">
        <v>98</v>
      </c>
      <c r="U87" s="60">
        <v>0.0011342592592592593</v>
      </c>
      <c r="V87" s="64">
        <v>0.09360000000000002</v>
      </c>
      <c r="W87" s="63">
        <v>7223.1016</v>
      </c>
      <c r="X87" s="63">
        <v>7458.88702</v>
      </c>
      <c r="Y87" s="65">
        <v>0.008633083333333335</v>
      </c>
      <c r="Z87" s="65">
        <v>0.0059040854166666655</v>
      </c>
      <c r="AA87" s="65">
        <v>0.08360071296296297</v>
      </c>
      <c r="AB87" s="65">
        <v>0.012861648148148148</v>
      </c>
      <c r="AC87" s="61"/>
      <c r="AD87" s="113"/>
      <c r="AE87" s="112">
        <v>8.396724039401079</v>
      </c>
      <c r="AF87" s="114">
        <v>0.001986462602035267</v>
      </c>
      <c r="AG87" s="66">
        <v>3.640487604664216</v>
      </c>
      <c r="AH87" s="75"/>
      <c r="AI87" s="62">
        <v>0</v>
      </c>
      <c r="AJ87" s="62">
        <v>0</v>
      </c>
      <c r="AK87" s="68">
        <v>0</v>
      </c>
      <c r="AL87" s="69"/>
      <c r="AM87" s="62">
        <v>0</v>
      </c>
      <c r="AN87" s="62">
        <v>0</v>
      </c>
      <c r="AO87" s="70">
        <v>0</v>
      </c>
      <c r="AP87" s="69"/>
      <c r="AQ87" s="62">
        <v>0</v>
      </c>
      <c r="AR87" s="62">
        <v>0</v>
      </c>
      <c r="AS87" s="71">
        <v>0</v>
      </c>
      <c r="AT87" s="69"/>
      <c r="AU87" s="62">
        <v>0</v>
      </c>
      <c r="AV87" s="62">
        <v>0</v>
      </c>
      <c r="AW87" s="71">
        <v>0</v>
      </c>
      <c r="AX87" s="69">
        <v>0.0011342592592592591</v>
      </c>
      <c r="AY87" s="62">
        <v>1</v>
      </c>
      <c r="AZ87" s="62">
        <v>38</v>
      </c>
      <c r="BA87" s="71">
        <v>98</v>
      </c>
      <c r="BB87" s="69"/>
      <c r="BC87" s="62">
        <v>0</v>
      </c>
      <c r="BD87" s="62">
        <v>0</v>
      </c>
      <c r="BE87" s="71">
        <v>0</v>
      </c>
      <c r="BF87" s="99">
        <v>0.0922337962962963</v>
      </c>
      <c r="BG87" s="99">
        <v>0.08360071296296297</v>
      </c>
    </row>
    <row r="88" spans="1:59" ht="15">
      <c r="A88" s="1">
        <v>0.10573982855757735</v>
      </c>
      <c r="B88" s="1">
        <v>84</v>
      </c>
      <c r="C88" s="20" t="s">
        <v>153</v>
      </c>
      <c r="D88" s="115" t="s">
        <v>126</v>
      </c>
      <c r="E88" s="115" t="s">
        <v>127</v>
      </c>
      <c r="F88" s="2" t="s">
        <v>151</v>
      </c>
      <c r="G88" s="4"/>
      <c r="H88" s="1">
        <v>109</v>
      </c>
      <c r="I88" s="117">
        <v>0.0118981481481481</v>
      </c>
      <c r="J88" s="57">
        <v>0.6166666666666667</v>
      </c>
      <c r="K88" s="58">
        <v>86</v>
      </c>
      <c r="L88" s="57">
        <v>0.6980671296296297</v>
      </c>
      <c r="M88" s="59">
        <v>0.081400462962963</v>
      </c>
      <c r="N88" s="61">
        <v>1</v>
      </c>
      <c r="O88" s="62">
        <v>57</v>
      </c>
      <c r="P88" s="61">
        <v>13</v>
      </c>
      <c r="Q88" s="61">
        <v>7033</v>
      </c>
      <c r="R88" s="63">
        <v>6899</v>
      </c>
      <c r="S88" s="60">
        <v>0.07984953703703704</v>
      </c>
      <c r="T88" s="63">
        <v>134</v>
      </c>
      <c r="U88" s="60">
        <v>0.0015509259259259259</v>
      </c>
      <c r="V88" s="64">
        <v>0.09880000000000001</v>
      </c>
      <c r="W88" s="63">
        <v>6217.3788</v>
      </c>
      <c r="X88" s="63">
        <v>6360.54741</v>
      </c>
      <c r="Y88" s="65">
        <v>0.007889134259259254</v>
      </c>
      <c r="Z88" s="65">
        <v>0.006232090162037036</v>
      </c>
      <c r="AA88" s="65">
        <v>0.07196040277777778</v>
      </c>
      <c r="AB88" s="65">
        <v>0.011070831196581197</v>
      </c>
      <c r="AC88" s="61"/>
      <c r="AD88" s="113"/>
      <c r="AE88" s="112">
        <v>31.430714356778765</v>
      </c>
      <c r="AF88" s="114">
        <v>0.009878853999139634</v>
      </c>
      <c r="AG88" s="66">
        <v>27.714133400839103</v>
      </c>
      <c r="AH88" s="67">
        <v>0.001550925925925926</v>
      </c>
      <c r="AI88" s="62">
        <v>2</v>
      </c>
      <c r="AJ88" s="62">
        <v>14</v>
      </c>
      <c r="AK88" s="68">
        <v>134</v>
      </c>
      <c r="AL88" s="69"/>
      <c r="AM88" s="62">
        <v>0</v>
      </c>
      <c r="AN88" s="62">
        <v>0</v>
      </c>
      <c r="AO88" s="70">
        <v>0</v>
      </c>
      <c r="AP88" s="69"/>
      <c r="AQ88" s="62">
        <v>0</v>
      </c>
      <c r="AR88" s="62">
        <v>0</v>
      </c>
      <c r="AS88" s="71">
        <v>0</v>
      </c>
      <c r="AT88" s="69"/>
      <c r="AU88" s="62">
        <v>0</v>
      </c>
      <c r="AV88" s="62">
        <v>0</v>
      </c>
      <c r="AW88" s="71">
        <v>0</v>
      </c>
      <c r="AX88" s="69"/>
      <c r="AY88" s="62">
        <v>0</v>
      </c>
      <c r="AZ88" s="62">
        <v>0</v>
      </c>
      <c r="BA88" s="71">
        <v>0</v>
      </c>
      <c r="BB88" s="69"/>
      <c r="BC88" s="62">
        <v>0</v>
      </c>
      <c r="BD88" s="62">
        <v>0</v>
      </c>
      <c r="BE88" s="71">
        <v>0</v>
      </c>
      <c r="BF88" s="99">
        <v>0.07984953703703704</v>
      </c>
      <c r="BG88" s="99">
        <v>0.07196040277777778</v>
      </c>
    </row>
    <row r="89" spans="1:59" ht="15">
      <c r="A89" s="1">
        <v>0.35058217293659655</v>
      </c>
      <c r="B89" s="1">
        <v>85</v>
      </c>
      <c r="C89" s="20" t="s">
        <v>153</v>
      </c>
      <c r="D89" s="115" t="s">
        <v>33</v>
      </c>
      <c r="E89" s="115" t="s">
        <v>184</v>
      </c>
      <c r="F89" s="2" t="s">
        <v>151</v>
      </c>
      <c r="G89" s="4"/>
      <c r="H89" s="1">
        <v>12</v>
      </c>
      <c r="I89" s="117">
        <v>0.00638888888888889</v>
      </c>
      <c r="J89" s="57">
        <v>0.37847222222222227</v>
      </c>
      <c r="K89" s="58">
        <v>68</v>
      </c>
      <c r="L89" s="57">
        <v>0.47449074074074077</v>
      </c>
      <c r="M89" s="59">
        <v>0.0960185185185185</v>
      </c>
      <c r="N89" s="61">
        <v>2</v>
      </c>
      <c r="O89" s="62">
        <v>18</v>
      </c>
      <c r="P89" s="61">
        <v>16</v>
      </c>
      <c r="Q89" s="61">
        <v>8296</v>
      </c>
      <c r="R89" s="63">
        <v>8296</v>
      </c>
      <c r="S89" s="60">
        <v>0.09601851851851852</v>
      </c>
      <c r="T89" s="63">
        <v>0</v>
      </c>
      <c r="U89" s="60">
        <v>0</v>
      </c>
      <c r="V89" s="64">
        <v>0.005200000000000001</v>
      </c>
      <c r="W89" s="63">
        <v>8252.8608</v>
      </c>
      <c r="X89" s="63">
        <v>8267.66039</v>
      </c>
      <c r="Y89" s="65">
        <v>0.0004992962962962918</v>
      </c>
      <c r="Z89" s="65">
        <v>0.0003280047453703808</v>
      </c>
      <c r="AA89" s="65">
        <v>0.09551922222222223</v>
      </c>
      <c r="AB89" s="65">
        <v>0.014695264957264958</v>
      </c>
      <c r="AC89" s="61"/>
      <c r="AD89" s="113"/>
      <c r="AE89" s="112">
        <v>-15.18777005979861</v>
      </c>
      <c r="AF89" s="114">
        <v>0.00013226941891487015</v>
      </c>
      <c r="AG89" s="66">
        <v>0</v>
      </c>
      <c r="AH89" s="75"/>
      <c r="AI89" s="62">
        <v>0</v>
      </c>
      <c r="AJ89" s="62">
        <v>0</v>
      </c>
      <c r="AK89" s="68">
        <v>0</v>
      </c>
      <c r="AL89" s="69"/>
      <c r="AM89" s="62">
        <v>0</v>
      </c>
      <c r="AN89" s="62">
        <v>0</v>
      </c>
      <c r="AO89" s="70">
        <v>0</v>
      </c>
      <c r="AP89" s="69"/>
      <c r="AQ89" s="62">
        <v>0</v>
      </c>
      <c r="AR89" s="62">
        <v>0</v>
      </c>
      <c r="AS89" s="71">
        <v>0</v>
      </c>
      <c r="AT89" s="69"/>
      <c r="AU89" s="62">
        <v>0</v>
      </c>
      <c r="AV89" s="62">
        <v>0</v>
      </c>
      <c r="AW89" s="71">
        <v>0</v>
      </c>
      <c r="AX89" s="69"/>
      <c r="AY89" s="62">
        <v>0</v>
      </c>
      <c r="AZ89" s="62">
        <v>0</v>
      </c>
      <c r="BA89" s="71">
        <v>0</v>
      </c>
      <c r="BB89" s="69"/>
      <c r="BC89" s="62">
        <v>0</v>
      </c>
      <c r="BD89" s="62">
        <v>0</v>
      </c>
      <c r="BE89" s="71">
        <v>0</v>
      </c>
      <c r="BF89" s="99">
        <v>0.09601851851851852</v>
      </c>
      <c r="BG89" s="99">
        <v>0.09551922222222223</v>
      </c>
    </row>
    <row r="90" spans="1:59" ht="15">
      <c r="A90" s="1">
        <v>0.3093416552951561</v>
      </c>
      <c r="B90" s="1">
        <v>86</v>
      </c>
      <c r="C90" s="20" t="s">
        <v>153</v>
      </c>
      <c r="D90" s="115" t="s">
        <v>141</v>
      </c>
      <c r="E90" s="115" t="s">
        <v>235</v>
      </c>
      <c r="F90" s="1"/>
      <c r="G90" s="4"/>
      <c r="H90" s="1">
        <v>19</v>
      </c>
      <c r="I90" s="1"/>
      <c r="J90" s="57">
        <v>0.5604166666666667</v>
      </c>
      <c r="K90" s="58">
        <v>83</v>
      </c>
      <c r="L90" s="57">
        <v>0.6442939814814815</v>
      </c>
      <c r="M90" s="59">
        <v>0.08387731481481486</v>
      </c>
      <c r="N90" s="61">
        <v>2</v>
      </c>
      <c r="O90" s="62">
        <v>0</v>
      </c>
      <c r="P90" s="61">
        <v>47</v>
      </c>
      <c r="Q90" s="61">
        <v>7247</v>
      </c>
      <c r="R90" s="63">
        <v>7247</v>
      </c>
      <c r="S90" s="60">
        <v>0.08387731481481482</v>
      </c>
      <c r="T90" s="63">
        <v>0</v>
      </c>
      <c r="U90" s="60">
        <v>0</v>
      </c>
      <c r="V90" s="64">
        <v>0.08320000000000001</v>
      </c>
      <c r="W90" s="63">
        <v>6644.0496</v>
      </c>
      <c r="X90" s="63">
        <v>6793.56624</v>
      </c>
      <c r="Y90" s="65">
        <v>0.006978592592592589</v>
      </c>
      <c r="Z90" s="65">
        <v>0.005248075925925925</v>
      </c>
      <c r="AA90" s="65">
        <v>0.07689872222222223</v>
      </c>
      <c r="AB90" s="65">
        <v>0.01183057264957265</v>
      </c>
      <c r="AC90" s="61"/>
      <c r="AD90" s="113"/>
      <c r="AE90" s="112">
        <v>21.658706527277644</v>
      </c>
      <c r="AF90" s="114">
        <v>0.0056726098997009755</v>
      </c>
      <c r="AG90" s="66">
        <v>18.223132765348893</v>
      </c>
      <c r="AH90" s="67"/>
      <c r="AI90" s="62">
        <v>0</v>
      </c>
      <c r="AJ90" s="62">
        <v>0</v>
      </c>
      <c r="AK90" s="68">
        <v>0</v>
      </c>
      <c r="AL90" s="69"/>
      <c r="AM90" s="62">
        <v>0</v>
      </c>
      <c r="AN90" s="62">
        <v>0</v>
      </c>
      <c r="AO90" s="70">
        <v>0</v>
      </c>
      <c r="AP90" s="69"/>
      <c r="AQ90" s="62">
        <v>0</v>
      </c>
      <c r="AR90" s="62">
        <v>0</v>
      </c>
      <c r="AS90" s="71">
        <v>0</v>
      </c>
      <c r="AT90" s="69"/>
      <c r="AU90" s="62">
        <v>0</v>
      </c>
      <c r="AV90" s="62">
        <v>0</v>
      </c>
      <c r="AW90" s="71">
        <v>0</v>
      </c>
      <c r="AX90" s="69"/>
      <c r="AY90" s="62">
        <v>0</v>
      </c>
      <c r="AZ90" s="62">
        <v>0</v>
      </c>
      <c r="BA90" s="71">
        <v>0</v>
      </c>
      <c r="BB90" s="69"/>
      <c r="BC90" s="62">
        <v>0</v>
      </c>
      <c r="BD90" s="62">
        <v>0</v>
      </c>
      <c r="BE90" s="71">
        <v>0</v>
      </c>
      <c r="BF90" s="99">
        <v>0.08387731481481482</v>
      </c>
      <c r="BG90" s="99">
        <v>0.07689872222222223</v>
      </c>
    </row>
    <row r="91" spans="1:59" ht="15">
      <c r="A91" s="1">
        <v>0.6535079617135581</v>
      </c>
      <c r="B91" s="1">
        <v>87</v>
      </c>
      <c r="C91" s="20" t="s">
        <v>153</v>
      </c>
      <c r="D91" s="115" t="s">
        <v>147</v>
      </c>
      <c r="E91" s="115" t="s">
        <v>36</v>
      </c>
      <c r="F91" s="2" t="s">
        <v>151</v>
      </c>
      <c r="G91" s="79"/>
      <c r="H91" s="1">
        <v>29</v>
      </c>
      <c r="I91" s="117">
        <v>0.00711805555555556</v>
      </c>
      <c r="J91" s="57">
        <v>0.4138888888888889</v>
      </c>
      <c r="K91" s="58">
        <v>71</v>
      </c>
      <c r="L91" s="57">
        <v>0.5301388888888888</v>
      </c>
      <c r="M91" s="59">
        <v>0.11624999999999991</v>
      </c>
      <c r="N91" s="61">
        <v>2</v>
      </c>
      <c r="O91" s="62">
        <v>47</v>
      </c>
      <c r="P91" s="61">
        <v>24</v>
      </c>
      <c r="Q91" s="61">
        <v>10044</v>
      </c>
      <c r="R91" s="63">
        <v>10044</v>
      </c>
      <c r="S91" s="60">
        <v>0.11625</v>
      </c>
      <c r="T91" s="63">
        <v>0</v>
      </c>
      <c r="U91" s="60">
        <v>0</v>
      </c>
      <c r="V91" s="64">
        <v>0.020800000000000003</v>
      </c>
      <c r="W91" s="63">
        <v>9835.0848</v>
      </c>
      <c r="X91" s="63">
        <v>9930.64156</v>
      </c>
      <c r="Y91" s="65">
        <v>0.002417999999999994</v>
      </c>
      <c r="Z91" s="65">
        <v>0.0013120189814814812</v>
      </c>
      <c r="AA91" s="65">
        <v>0.113832</v>
      </c>
      <c r="AB91" s="65">
        <v>0.017512615384615383</v>
      </c>
      <c r="AC91" s="61"/>
      <c r="AD91" s="113"/>
      <c r="AE91" s="112">
        <v>-51.42532209294592</v>
      </c>
      <c r="AF91" s="114">
        <v>2.5119749044510965E-07</v>
      </c>
      <c r="AG91" s="66">
        <v>0</v>
      </c>
      <c r="AH91" s="75"/>
      <c r="AI91" s="62">
        <v>0</v>
      </c>
      <c r="AJ91" s="62">
        <v>0</v>
      </c>
      <c r="AK91" s="68">
        <v>0</v>
      </c>
      <c r="AL91" s="69"/>
      <c r="AM91" s="62">
        <v>0</v>
      </c>
      <c r="AN91" s="62">
        <v>0</v>
      </c>
      <c r="AO91" s="70">
        <v>0</v>
      </c>
      <c r="AP91" s="69"/>
      <c r="AQ91" s="62">
        <v>0</v>
      </c>
      <c r="AR91" s="62">
        <v>0</v>
      </c>
      <c r="AS91" s="71">
        <v>0</v>
      </c>
      <c r="AT91" s="69"/>
      <c r="AU91" s="62">
        <v>0</v>
      </c>
      <c r="AV91" s="62">
        <v>0</v>
      </c>
      <c r="AW91" s="71">
        <v>0</v>
      </c>
      <c r="AX91" s="69"/>
      <c r="AY91" s="62">
        <v>0</v>
      </c>
      <c r="AZ91" s="62">
        <v>0</v>
      </c>
      <c r="BA91" s="71">
        <v>0</v>
      </c>
      <c r="BB91" s="69"/>
      <c r="BC91" s="62">
        <v>0</v>
      </c>
      <c r="BD91" s="62">
        <v>0</v>
      </c>
      <c r="BE91" s="71">
        <v>0</v>
      </c>
      <c r="BF91" s="99">
        <v>0.11625</v>
      </c>
      <c r="BG91" s="99">
        <v>0.113832</v>
      </c>
    </row>
    <row r="92" spans="1:59" ht="15">
      <c r="A92" s="1">
        <v>0.5534689894342981</v>
      </c>
      <c r="B92" s="1">
        <v>88</v>
      </c>
      <c r="C92" s="20" t="s">
        <v>153</v>
      </c>
      <c r="D92" s="115" t="s">
        <v>34</v>
      </c>
      <c r="E92" s="115" t="s">
        <v>190</v>
      </c>
      <c r="F92" s="1"/>
      <c r="G92" s="4"/>
      <c r="H92" s="1">
        <v>85</v>
      </c>
      <c r="I92" s="117">
        <v>0.0105208333333333</v>
      </c>
      <c r="J92" s="57">
        <v>0.41111111111111115</v>
      </c>
      <c r="K92" s="58">
        <v>70</v>
      </c>
      <c r="L92" s="57">
        <v>0.5003472222222222</v>
      </c>
      <c r="M92" s="59">
        <v>0.08923611111111102</v>
      </c>
      <c r="N92" s="61">
        <v>2</v>
      </c>
      <c r="O92" s="62">
        <v>8</v>
      </c>
      <c r="P92" s="61">
        <v>30</v>
      </c>
      <c r="Q92" s="61">
        <v>7710</v>
      </c>
      <c r="R92" s="63">
        <v>7710</v>
      </c>
      <c r="S92" s="60">
        <v>0.08923611111111111</v>
      </c>
      <c r="T92" s="63">
        <v>0</v>
      </c>
      <c r="U92" s="60">
        <v>0</v>
      </c>
      <c r="V92" s="64">
        <v>0.015600000000000003</v>
      </c>
      <c r="W92" s="63">
        <v>7589.724</v>
      </c>
      <c r="X92" s="63">
        <v>7624.98117</v>
      </c>
      <c r="Y92" s="65">
        <v>0.0013920833333333315</v>
      </c>
      <c r="Z92" s="65">
        <v>0.000984014236111111</v>
      </c>
      <c r="AA92" s="65">
        <v>0.08784402777777778</v>
      </c>
      <c r="AB92" s="65">
        <v>0.013514465811965812</v>
      </c>
      <c r="AC92" s="61"/>
      <c r="AD92" s="113"/>
      <c r="AE92" s="112">
        <v>0</v>
      </c>
      <c r="AF92" s="114">
        <v>0.0008568691250856572</v>
      </c>
      <c r="AG92" s="66">
        <v>0</v>
      </c>
      <c r="AH92" s="75"/>
      <c r="AI92" s="62">
        <v>0</v>
      </c>
      <c r="AJ92" s="62">
        <v>0</v>
      </c>
      <c r="AK92" s="68">
        <v>0</v>
      </c>
      <c r="AL92" s="69"/>
      <c r="AM92" s="62">
        <v>0</v>
      </c>
      <c r="AN92" s="62">
        <v>0</v>
      </c>
      <c r="AO92" s="70">
        <v>0</v>
      </c>
      <c r="AP92" s="69"/>
      <c r="AQ92" s="62">
        <v>0</v>
      </c>
      <c r="AR92" s="62">
        <v>0</v>
      </c>
      <c r="AS92" s="71">
        <v>0</v>
      </c>
      <c r="AT92" s="69"/>
      <c r="AU92" s="62">
        <v>0</v>
      </c>
      <c r="AV92" s="62">
        <v>0</v>
      </c>
      <c r="AW92" s="71">
        <v>0</v>
      </c>
      <c r="AX92" s="69"/>
      <c r="AY92" s="62">
        <v>0</v>
      </c>
      <c r="AZ92" s="62">
        <v>0</v>
      </c>
      <c r="BA92" s="71">
        <v>0</v>
      </c>
      <c r="BB92" s="69"/>
      <c r="BC92" s="62">
        <v>0</v>
      </c>
      <c r="BD92" s="62">
        <v>0</v>
      </c>
      <c r="BE92" s="71">
        <v>0</v>
      </c>
      <c r="BF92" s="99">
        <v>0.08923611111111111</v>
      </c>
      <c r="BG92" s="99">
        <v>0.08784402777777778</v>
      </c>
    </row>
    <row r="93" spans="1:59" ht="15">
      <c r="A93" s="1">
        <v>0.206766296607923</v>
      </c>
      <c r="B93" s="1">
        <v>89</v>
      </c>
      <c r="C93" s="20" t="s">
        <v>153</v>
      </c>
      <c r="D93" s="115" t="s">
        <v>26</v>
      </c>
      <c r="E93" s="115" t="s">
        <v>27</v>
      </c>
      <c r="F93" s="2"/>
      <c r="G93" s="4"/>
      <c r="H93" s="1">
        <v>18</v>
      </c>
      <c r="I93" s="1"/>
      <c r="J93" s="57">
        <v>0.5652777777777778</v>
      </c>
      <c r="K93" s="58">
        <v>83</v>
      </c>
      <c r="L93" s="57">
        <v>0.690162037037037</v>
      </c>
      <c r="M93" s="59">
        <v>0.12488425925925928</v>
      </c>
      <c r="N93" s="61">
        <v>2</v>
      </c>
      <c r="O93" s="62">
        <v>59</v>
      </c>
      <c r="P93" s="61">
        <v>50</v>
      </c>
      <c r="Q93" s="61">
        <v>10790</v>
      </c>
      <c r="R93" s="63">
        <v>10360</v>
      </c>
      <c r="S93" s="60">
        <v>0.11990740740740741</v>
      </c>
      <c r="T93" s="63">
        <v>430</v>
      </c>
      <c r="U93" s="60">
        <v>0.004976851851851852</v>
      </c>
      <c r="V93" s="64">
        <v>0.08320000000000001</v>
      </c>
      <c r="W93" s="63">
        <v>9498.048</v>
      </c>
      <c r="X93" s="63">
        <v>9906.56624</v>
      </c>
      <c r="Y93" s="65">
        <v>0.009976296296296289</v>
      </c>
      <c r="Z93" s="65">
        <v>0.005248075925925925</v>
      </c>
      <c r="AA93" s="65">
        <v>0.10993111111111112</v>
      </c>
      <c r="AB93" s="65">
        <v>0.016912478632478634</v>
      </c>
      <c r="AC93" s="61"/>
      <c r="AD93" s="113"/>
      <c r="AE93" s="112">
        <v>-43.706194727234475</v>
      </c>
      <c r="AF93" s="114">
        <v>1.181664030769103E-06</v>
      </c>
      <c r="AG93" s="66">
        <v>0</v>
      </c>
      <c r="AH93" s="67"/>
      <c r="AI93" s="62">
        <v>0</v>
      </c>
      <c r="AJ93" s="62">
        <v>0</v>
      </c>
      <c r="AK93" s="68">
        <v>0</v>
      </c>
      <c r="AL93" s="69">
        <v>0.001967592592592593</v>
      </c>
      <c r="AM93" s="62">
        <v>2</v>
      </c>
      <c r="AN93" s="62">
        <v>50</v>
      </c>
      <c r="AO93" s="70">
        <v>170</v>
      </c>
      <c r="AP93" s="69"/>
      <c r="AQ93" s="62">
        <v>0</v>
      </c>
      <c r="AR93" s="62">
        <v>0</v>
      </c>
      <c r="AS93" s="71">
        <v>0</v>
      </c>
      <c r="AT93" s="69">
        <v>0.0020833333333333333</v>
      </c>
      <c r="AU93" s="62">
        <v>3</v>
      </c>
      <c r="AV93" s="62">
        <v>0</v>
      </c>
      <c r="AW93" s="71">
        <v>180</v>
      </c>
      <c r="AX93" s="69">
        <v>0.0009259259259259259</v>
      </c>
      <c r="AY93" s="62">
        <v>1</v>
      </c>
      <c r="AZ93" s="62">
        <v>20</v>
      </c>
      <c r="BA93" s="71">
        <v>80</v>
      </c>
      <c r="BB93" s="69"/>
      <c r="BC93" s="62">
        <v>0</v>
      </c>
      <c r="BD93" s="62">
        <v>0</v>
      </c>
      <c r="BE93" s="71">
        <v>0</v>
      </c>
      <c r="BF93" s="99">
        <v>0.11990740740740741</v>
      </c>
      <c r="BG93" s="99">
        <v>0.10993111111111112</v>
      </c>
    </row>
    <row r="94" spans="1:59" ht="15">
      <c r="A94" s="1">
        <v>0.48357782592767073</v>
      </c>
      <c r="B94" s="1">
        <v>90</v>
      </c>
      <c r="C94" s="20" t="s">
        <v>153</v>
      </c>
      <c r="D94" s="115" t="s">
        <v>254</v>
      </c>
      <c r="E94" s="115" t="s">
        <v>255</v>
      </c>
      <c r="F94" s="2" t="s">
        <v>151</v>
      </c>
      <c r="G94" s="3"/>
      <c r="H94" s="1">
        <v>30</v>
      </c>
      <c r="I94" s="117">
        <v>0.00719907407407408</v>
      </c>
      <c r="J94" s="57">
        <v>0.4138888888888889</v>
      </c>
      <c r="K94" s="58">
        <v>71</v>
      </c>
      <c r="L94" s="57">
        <v>0.5299305555555556</v>
      </c>
      <c r="M94" s="59">
        <v>0.11604166666666665</v>
      </c>
      <c r="N94" s="61">
        <v>2</v>
      </c>
      <c r="O94" s="62">
        <v>47</v>
      </c>
      <c r="P94" s="61">
        <v>6</v>
      </c>
      <c r="Q94" s="61">
        <v>10026</v>
      </c>
      <c r="R94" s="63">
        <v>10026</v>
      </c>
      <c r="S94" s="60">
        <v>0.11604166666666667</v>
      </c>
      <c r="T94" s="63">
        <v>0</v>
      </c>
      <c r="U94" s="60">
        <v>0</v>
      </c>
      <c r="V94" s="64">
        <v>0.020800000000000003</v>
      </c>
      <c r="W94" s="63">
        <v>9817.4592</v>
      </c>
      <c r="X94" s="63">
        <v>9912.64156</v>
      </c>
      <c r="Y94" s="65">
        <v>0.0024136666666666746</v>
      </c>
      <c r="Z94" s="65">
        <v>0.0013120189814814812</v>
      </c>
      <c r="AA94" s="65">
        <v>0.11362799999999999</v>
      </c>
      <c r="AB94" s="65">
        <v>0.01748123076923077</v>
      </c>
      <c r="AC94" s="61"/>
      <c r="AD94" s="113"/>
      <c r="AE94" s="112">
        <v>-51.02164436013726</v>
      </c>
      <c r="AF94" s="114">
        <v>2.7316659835454115E-07</v>
      </c>
      <c r="AG94" s="66">
        <v>0</v>
      </c>
      <c r="AH94" s="75"/>
      <c r="AI94" s="62">
        <v>0</v>
      </c>
      <c r="AJ94" s="62">
        <v>0</v>
      </c>
      <c r="AK94" s="68">
        <v>0</v>
      </c>
      <c r="AL94" s="69"/>
      <c r="AM94" s="62">
        <v>0</v>
      </c>
      <c r="AN94" s="62">
        <v>0</v>
      </c>
      <c r="AO94" s="70">
        <v>0</v>
      </c>
      <c r="AP94" s="69"/>
      <c r="AQ94" s="62">
        <v>0</v>
      </c>
      <c r="AR94" s="62">
        <v>0</v>
      </c>
      <c r="AS94" s="71">
        <v>0</v>
      </c>
      <c r="AT94" s="69"/>
      <c r="AU94" s="62">
        <v>0</v>
      </c>
      <c r="AV94" s="62">
        <v>0</v>
      </c>
      <c r="AW94" s="71">
        <v>0</v>
      </c>
      <c r="AX94" s="69"/>
      <c r="AY94" s="62">
        <v>0</v>
      </c>
      <c r="AZ94" s="62">
        <v>0</v>
      </c>
      <c r="BA94" s="71">
        <v>0</v>
      </c>
      <c r="BB94" s="69"/>
      <c r="BC94" s="62">
        <v>0</v>
      </c>
      <c r="BD94" s="62">
        <v>0</v>
      </c>
      <c r="BE94" s="71">
        <v>0</v>
      </c>
      <c r="BF94" s="99">
        <v>0.11604166666666667</v>
      </c>
      <c r="BG94" s="99">
        <v>0.11362799999999999</v>
      </c>
    </row>
    <row r="95" spans="1:59" ht="15">
      <c r="A95" s="1">
        <v>0.6590134930303273</v>
      </c>
      <c r="B95" s="1">
        <v>91</v>
      </c>
      <c r="C95" s="20" t="s">
        <v>153</v>
      </c>
      <c r="D95" s="115" t="s">
        <v>11</v>
      </c>
      <c r="E95" s="115" t="s">
        <v>193</v>
      </c>
      <c r="F95" s="2"/>
      <c r="G95" s="3"/>
      <c r="H95" s="100">
        <v>4</v>
      </c>
      <c r="I95" s="100"/>
      <c r="J95" s="57">
        <v>0.4701388888888889</v>
      </c>
      <c r="K95" s="58">
        <v>75</v>
      </c>
      <c r="L95" s="57">
        <v>0.6050694444444444</v>
      </c>
      <c r="M95" s="59">
        <v>0.13493055555555555</v>
      </c>
      <c r="N95" s="61">
        <v>3</v>
      </c>
      <c r="O95" s="62">
        <v>14</v>
      </c>
      <c r="P95" s="61">
        <v>18</v>
      </c>
      <c r="Q95" s="61">
        <v>11658</v>
      </c>
      <c r="R95" s="63">
        <v>11658</v>
      </c>
      <c r="S95" s="60">
        <v>0.13493055555555555</v>
      </c>
      <c r="T95" s="63">
        <v>0</v>
      </c>
      <c r="U95" s="60">
        <v>0</v>
      </c>
      <c r="V95" s="64">
        <v>0.041600000000000005</v>
      </c>
      <c r="W95" s="63">
        <v>11173.0272</v>
      </c>
      <c r="X95" s="63">
        <v>11431.28312</v>
      </c>
      <c r="Y95" s="65">
        <v>0.005613111111111106</v>
      </c>
      <c r="Z95" s="65">
        <v>0.0026240379629629625</v>
      </c>
      <c r="AA95" s="65">
        <v>0.12931744444444446</v>
      </c>
      <c r="AB95" s="65">
        <v>0.019894991452991454</v>
      </c>
      <c r="AC95" s="61"/>
      <c r="AD95" s="113"/>
      <c r="AE95" s="112">
        <v>-82.06811182268962</v>
      </c>
      <c r="AF95" s="114">
        <v>1.718184197264795E-10</v>
      </c>
      <c r="AG95" s="66">
        <v>0</v>
      </c>
      <c r="AH95" s="75"/>
      <c r="AI95" s="62">
        <v>0</v>
      </c>
      <c r="AJ95" s="62">
        <v>0</v>
      </c>
      <c r="AK95" s="68">
        <v>0</v>
      </c>
      <c r="AL95" s="69"/>
      <c r="AM95" s="62">
        <v>0</v>
      </c>
      <c r="AN95" s="62">
        <v>0</v>
      </c>
      <c r="AO95" s="70">
        <v>0</v>
      </c>
      <c r="AP95" s="69"/>
      <c r="AQ95" s="62">
        <v>0</v>
      </c>
      <c r="AR95" s="62">
        <v>0</v>
      </c>
      <c r="AS95" s="71">
        <v>0</v>
      </c>
      <c r="AT95" s="69"/>
      <c r="AU95" s="62">
        <v>0</v>
      </c>
      <c r="AV95" s="62">
        <v>0</v>
      </c>
      <c r="AW95" s="71">
        <v>0</v>
      </c>
      <c r="AX95" s="69"/>
      <c r="AY95" s="62">
        <v>0</v>
      </c>
      <c r="AZ95" s="62">
        <v>0</v>
      </c>
      <c r="BA95" s="71">
        <v>0</v>
      </c>
      <c r="BB95" s="69"/>
      <c r="BC95" s="62">
        <v>0</v>
      </c>
      <c r="BD95" s="62">
        <v>0</v>
      </c>
      <c r="BE95" s="71">
        <v>0</v>
      </c>
      <c r="BF95" s="99">
        <v>0.13493055555555555</v>
      </c>
      <c r="BG95" s="99">
        <v>0.12931744444444446</v>
      </c>
    </row>
  </sheetData>
  <sheetProtection/>
  <dataValidations count="2">
    <dataValidation type="list" allowBlank="1" showErrorMessage="1" sqref="G35 G31:G32 G42:G95">
      <formula1>"Y,N,Start/Finish,Stage 1,Stage 2,Stage3,Stage 4,Stage 5,Stage 6,Rover"</formula1>
      <formula2>0</formula2>
    </dataValidation>
    <dataValidation type="list" allowBlank="1" showErrorMessage="1" sqref="G33:G34 G11:G21 G5:G9 G26:G30 G36:G41">
      <formula1>"Y,N,Start/Finish,Stage 1 Cpt,Stage 2 Cpt,Stage 3 Cpt,Stage 4 Cpt,Stage 5 Cpt,Stage 6 Cpt,Stage 1 A,Stage 2 A,Stage 3 A,Stage 4 A,Stage 5 A ,Stage 6 A,Stage 1 B,Stage 2 B,Stage 3 B,Stage 4 B,Stage 5 B,Stage 6 B,Stage 1 C,Stage 2 C,Stage 3 C,Stage 4 C,Stage"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6"/>
  <sheetViews>
    <sheetView zoomScalePageLayoutView="0" workbookViewId="0" topLeftCell="A1">
      <selection activeCell="M7" sqref="M7"/>
    </sheetView>
  </sheetViews>
  <sheetFormatPr defaultColWidth="9.140625" defaultRowHeight="12.75"/>
  <sheetData>
    <row r="1" ht="17.25">
      <c r="A1" s="123" t="s">
        <v>257</v>
      </c>
    </row>
    <row r="3" ht="17.25">
      <c r="A3" s="124">
        <v>42629</v>
      </c>
    </row>
    <row r="5" ht="15">
      <c r="A5" s="125" t="s">
        <v>258</v>
      </c>
    </row>
    <row r="7" spans="1:11" ht="25.5">
      <c r="A7" s="126" t="s">
        <v>73</v>
      </c>
      <c r="B7" s="126" t="s">
        <v>259</v>
      </c>
      <c r="C7" s="126" t="s">
        <v>260</v>
      </c>
      <c r="D7" s="126" t="s">
        <v>261</v>
      </c>
      <c r="E7" s="126" t="s">
        <v>262</v>
      </c>
      <c r="F7" s="126" t="s">
        <v>263</v>
      </c>
      <c r="G7" s="126" t="s">
        <v>264</v>
      </c>
      <c r="H7" s="126" t="s">
        <v>68</v>
      </c>
      <c r="I7" s="126" t="s">
        <v>265</v>
      </c>
      <c r="J7" s="126" t="s">
        <v>266</v>
      </c>
      <c r="K7" s="126" t="s">
        <v>267</v>
      </c>
    </row>
    <row r="8" spans="1:11" ht="24.75">
      <c r="A8" s="127">
        <v>1</v>
      </c>
      <c r="B8" s="127" t="s">
        <v>268</v>
      </c>
      <c r="C8" s="127"/>
      <c r="D8" s="127"/>
      <c r="E8" s="127" t="s">
        <v>269</v>
      </c>
      <c r="F8" s="127">
        <v>30</v>
      </c>
      <c r="G8" s="128">
        <v>0</v>
      </c>
      <c r="H8" s="127">
        <v>12.47</v>
      </c>
      <c r="I8" s="127">
        <v>2.4058</v>
      </c>
      <c r="J8" s="127">
        <v>30</v>
      </c>
      <c r="K8" s="127" t="s">
        <v>270</v>
      </c>
    </row>
    <row r="9" spans="1:11" ht="24.75">
      <c r="A9" s="129">
        <v>2</v>
      </c>
      <c r="B9" s="129" t="s">
        <v>271</v>
      </c>
      <c r="C9" s="129"/>
      <c r="D9" s="129"/>
      <c r="E9" s="129" t="s">
        <v>269</v>
      </c>
      <c r="F9" s="129">
        <v>30</v>
      </c>
      <c r="G9" s="130">
        <v>0</v>
      </c>
      <c r="H9" s="129">
        <v>13</v>
      </c>
      <c r="I9" s="129">
        <v>2.3077</v>
      </c>
      <c r="J9" s="129">
        <v>28.7767</v>
      </c>
      <c r="K9" s="129" t="s">
        <v>272</v>
      </c>
    </row>
    <row r="10" spans="1:11" ht="24.75">
      <c r="A10" s="127">
        <v>3</v>
      </c>
      <c r="B10" s="127" t="s">
        <v>273</v>
      </c>
      <c r="C10" s="127"/>
      <c r="D10" s="127"/>
      <c r="E10" s="127" t="s">
        <v>269</v>
      </c>
      <c r="F10" s="127">
        <v>30</v>
      </c>
      <c r="G10" s="128">
        <v>0</v>
      </c>
      <c r="H10" s="127">
        <v>16</v>
      </c>
      <c r="I10" s="127">
        <v>1.875</v>
      </c>
      <c r="J10" s="127">
        <v>23.381</v>
      </c>
      <c r="K10" s="127" t="s">
        <v>274</v>
      </c>
    </row>
    <row r="11" spans="1:11" ht="24.75">
      <c r="A11" s="129">
        <v>4</v>
      </c>
      <c r="B11" s="129" t="s">
        <v>275</v>
      </c>
      <c r="C11" s="129"/>
      <c r="D11" s="129"/>
      <c r="E11" s="129" t="s">
        <v>269</v>
      </c>
      <c r="F11" s="129">
        <v>30</v>
      </c>
      <c r="G11" s="130">
        <v>0</v>
      </c>
      <c r="H11" s="129">
        <v>17</v>
      </c>
      <c r="I11" s="129">
        <v>1.7647</v>
      </c>
      <c r="J11" s="129">
        <v>22.0056</v>
      </c>
      <c r="K11" s="129" t="s">
        <v>276</v>
      </c>
    </row>
    <row r="12" spans="1:11" ht="24.75">
      <c r="A12" s="127">
        <v>5</v>
      </c>
      <c r="B12" s="127" t="s">
        <v>277</v>
      </c>
      <c r="C12" s="127"/>
      <c r="D12" s="127"/>
      <c r="E12" s="127" t="s">
        <v>269</v>
      </c>
      <c r="F12" s="127">
        <v>30</v>
      </c>
      <c r="G12" s="128">
        <v>0</v>
      </c>
      <c r="H12" s="127">
        <v>19</v>
      </c>
      <c r="I12" s="127">
        <v>1.5789</v>
      </c>
      <c r="J12" s="127">
        <v>19.6887</v>
      </c>
      <c r="K12" s="127" t="s">
        <v>278</v>
      </c>
    </row>
    <row r="13" spans="1:11" ht="24.75">
      <c r="A13" s="129">
        <v>6</v>
      </c>
      <c r="B13" s="129" t="s">
        <v>279</v>
      </c>
      <c r="C13" s="129"/>
      <c r="D13" s="129"/>
      <c r="E13" s="129" t="s">
        <v>269</v>
      </c>
      <c r="F13" s="129">
        <v>30</v>
      </c>
      <c r="G13" s="130">
        <v>0</v>
      </c>
      <c r="H13" s="129">
        <v>19</v>
      </c>
      <c r="I13" s="129">
        <v>1.5789</v>
      </c>
      <c r="J13" s="129">
        <v>19.6887</v>
      </c>
      <c r="K13" s="129" t="s">
        <v>278</v>
      </c>
    </row>
    <row r="14" spans="1:11" ht="24.75">
      <c r="A14" s="127">
        <v>7</v>
      </c>
      <c r="B14" s="127" t="s">
        <v>280</v>
      </c>
      <c r="C14" s="127"/>
      <c r="D14" s="127"/>
      <c r="E14" s="127" t="s">
        <v>269</v>
      </c>
      <c r="F14" s="127">
        <v>30</v>
      </c>
      <c r="G14" s="128">
        <v>0</v>
      </c>
      <c r="H14" s="127">
        <v>19</v>
      </c>
      <c r="I14" s="127">
        <v>1.5789</v>
      </c>
      <c r="J14" s="127">
        <v>19.6887</v>
      </c>
      <c r="K14" s="127" t="s">
        <v>278</v>
      </c>
    </row>
    <row r="15" spans="1:11" ht="24.75">
      <c r="A15" s="129">
        <v>8</v>
      </c>
      <c r="B15" s="129" t="s">
        <v>281</v>
      </c>
      <c r="C15" s="129"/>
      <c r="D15" s="129"/>
      <c r="E15" s="129" t="s">
        <v>269</v>
      </c>
      <c r="F15" s="129">
        <v>30</v>
      </c>
      <c r="G15" s="130">
        <v>0</v>
      </c>
      <c r="H15" s="129">
        <v>19</v>
      </c>
      <c r="I15" s="129">
        <v>1.5789</v>
      </c>
      <c r="J15" s="129">
        <v>19.6887</v>
      </c>
      <c r="K15" s="129" t="s">
        <v>278</v>
      </c>
    </row>
    <row r="16" spans="1:11" ht="24.75">
      <c r="A16" s="127">
        <v>9</v>
      </c>
      <c r="B16" s="127" t="s">
        <v>282</v>
      </c>
      <c r="C16" s="127"/>
      <c r="D16" s="127"/>
      <c r="E16" s="127" t="s">
        <v>269</v>
      </c>
      <c r="F16" s="127">
        <v>30</v>
      </c>
      <c r="G16" s="128">
        <v>0</v>
      </c>
      <c r="H16" s="127">
        <v>20</v>
      </c>
      <c r="I16" s="127">
        <v>1.5</v>
      </c>
      <c r="J16" s="127">
        <v>18.7048</v>
      </c>
      <c r="K16" s="127" t="s">
        <v>283</v>
      </c>
    </row>
    <row r="17" spans="1:11" ht="24.75">
      <c r="A17" s="129">
        <v>10</v>
      </c>
      <c r="B17" s="129" t="s">
        <v>284</v>
      </c>
      <c r="C17" s="129"/>
      <c r="D17" s="129"/>
      <c r="E17" s="129" t="s">
        <v>269</v>
      </c>
      <c r="F17" s="129">
        <v>30</v>
      </c>
      <c r="G17" s="130">
        <v>0</v>
      </c>
      <c r="H17" s="129">
        <v>22</v>
      </c>
      <c r="I17" s="129">
        <v>1.3636</v>
      </c>
      <c r="J17" s="129">
        <v>17.0039</v>
      </c>
      <c r="K17" s="129" t="s">
        <v>285</v>
      </c>
    </row>
    <row r="18" spans="1:11" ht="24.75">
      <c r="A18" s="127">
        <v>11</v>
      </c>
      <c r="B18" s="127" t="s">
        <v>286</v>
      </c>
      <c r="C18" s="127"/>
      <c r="D18" s="127"/>
      <c r="E18" s="127" t="s">
        <v>269</v>
      </c>
      <c r="F18" s="127">
        <v>30</v>
      </c>
      <c r="G18" s="128">
        <v>0</v>
      </c>
      <c r="H18" s="127">
        <v>23</v>
      </c>
      <c r="I18" s="127">
        <v>1.3043</v>
      </c>
      <c r="J18" s="127">
        <v>16.2644</v>
      </c>
      <c r="K18" s="127" t="s">
        <v>287</v>
      </c>
    </row>
    <row r="19" spans="1:11" ht="24.75">
      <c r="A19" s="129">
        <v>12</v>
      </c>
      <c r="B19" s="129" t="s">
        <v>288</v>
      </c>
      <c r="C19" s="129"/>
      <c r="D19" s="129"/>
      <c r="E19" s="129" t="s">
        <v>269</v>
      </c>
      <c r="F19" s="129">
        <v>30</v>
      </c>
      <c r="G19" s="130">
        <v>0</v>
      </c>
      <c r="H19" s="129">
        <v>23</v>
      </c>
      <c r="I19" s="129">
        <v>1.3043</v>
      </c>
      <c r="J19" s="129">
        <v>16.2644</v>
      </c>
      <c r="K19" s="129" t="s">
        <v>287</v>
      </c>
    </row>
    <row r="20" spans="1:11" ht="24.75">
      <c r="A20" s="127">
        <v>13</v>
      </c>
      <c r="B20" s="127" t="s">
        <v>289</v>
      </c>
      <c r="C20" s="127"/>
      <c r="D20" s="127"/>
      <c r="E20" s="127" t="s">
        <v>269</v>
      </c>
      <c r="F20" s="127">
        <v>30</v>
      </c>
      <c r="G20" s="128">
        <v>0</v>
      </c>
      <c r="H20" s="127">
        <v>24</v>
      </c>
      <c r="I20" s="127">
        <v>1.25</v>
      </c>
      <c r="J20" s="127">
        <v>15.5873</v>
      </c>
      <c r="K20" s="127" t="s">
        <v>290</v>
      </c>
    </row>
    <row r="21" spans="1:11" ht="24.75">
      <c r="A21" s="129">
        <v>14</v>
      </c>
      <c r="B21" s="129" t="s">
        <v>291</v>
      </c>
      <c r="C21" s="129"/>
      <c r="D21" s="129"/>
      <c r="E21" s="129" t="s">
        <v>269</v>
      </c>
      <c r="F21" s="129">
        <v>30</v>
      </c>
      <c r="G21" s="130">
        <v>0</v>
      </c>
      <c r="H21" s="129">
        <v>24</v>
      </c>
      <c r="I21" s="129">
        <v>1.25</v>
      </c>
      <c r="J21" s="129">
        <v>15.5873</v>
      </c>
      <c r="K21" s="129" t="s">
        <v>290</v>
      </c>
    </row>
    <row r="22" spans="1:11" ht="24.75">
      <c r="A22" s="127">
        <v>15</v>
      </c>
      <c r="B22" s="127" t="s">
        <v>292</v>
      </c>
      <c r="C22" s="127"/>
      <c r="D22" s="127"/>
      <c r="E22" s="127" t="s">
        <v>269</v>
      </c>
      <c r="F22" s="127">
        <v>30</v>
      </c>
      <c r="G22" s="128">
        <v>0</v>
      </c>
      <c r="H22" s="127">
        <v>25</v>
      </c>
      <c r="I22" s="127">
        <v>1.2</v>
      </c>
      <c r="J22" s="127">
        <v>14.9638</v>
      </c>
      <c r="K22" s="127" t="s">
        <v>293</v>
      </c>
    </row>
    <row r="23" spans="1:11" ht="24.75">
      <c r="A23" s="129">
        <v>16</v>
      </c>
      <c r="B23" s="129" t="s">
        <v>294</v>
      </c>
      <c r="C23" s="129"/>
      <c r="D23" s="129" t="s">
        <v>295</v>
      </c>
      <c r="E23" s="129" t="s">
        <v>296</v>
      </c>
      <c r="F23" s="129">
        <v>30</v>
      </c>
      <c r="G23" s="130">
        <v>0</v>
      </c>
      <c r="H23" s="129">
        <v>25</v>
      </c>
      <c r="I23" s="129">
        <v>1.2</v>
      </c>
      <c r="J23" s="129">
        <v>14.9638</v>
      </c>
      <c r="K23" s="129" t="s">
        <v>293</v>
      </c>
    </row>
    <row r="24" spans="1:11" ht="24.75">
      <c r="A24" s="127">
        <v>17</v>
      </c>
      <c r="B24" s="127" t="s">
        <v>297</v>
      </c>
      <c r="C24" s="127"/>
      <c r="D24" s="127"/>
      <c r="E24" s="127" t="s">
        <v>269</v>
      </c>
      <c r="F24" s="127">
        <v>30</v>
      </c>
      <c r="G24" s="128">
        <v>0</v>
      </c>
      <c r="H24" s="127">
        <v>27</v>
      </c>
      <c r="I24" s="127">
        <v>1.1111</v>
      </c>
      <c r="J24" s="127">
        <v>13.8553</v>
      </c>
      <c r="K24" s="127" t="s">
        <v>298</v>
      </c>
    </row>
    <row r="25" spans="1:11" ht="24.75">
      <c r="A25" s="129">
        <v>18</v>
      </c>
      <c r="B25" s="129" t="s">
        <v>299</v>
      </c>
      <c r="C25" s="129"/>
      <c r="D25" s="129"/>
      <c r="E25" s="129" t="s">
        <v>269</v>
      </c>
      <c r="F25" s="129">
        <v>30</v>
      </c>
      <c r="G25" s="130">
        <v>0</v>
      </c>
      <c r="H25" s="129">
        <v>28</v>
      </c>
      <c r="I25" s="129">
        <v>1.0714</v>
      </c>
      <c r="J25" s="129">
        <v>13.3602</v>
      </c>
      <c r="K25" s="129" t="s">
        <v>300</v>
      </c>
    </row>
    <row r="26" spans="1:11" ht="24.75">
      <c r="A26" s="127">
        <v>19</v>
      </c>
      <c r="B26" s="127" t="s">
        <v>301</v>
      </c>
      <c r="C26" s="127"/>
      <c r="D26" s="127"/>
      <c r="E26" s="127" t="s">
        <v>269</v>
      </c>
      <c r="F26" s="127">
        <v>30</v>
      </c>
      <c r="G26" s="128">
        <v>0</v>
      </c>
      <c r="H26" s="127">
        <v>29</v>
      </c>
      <c r="I26" s="127">
        <v>1.0345</v>
      </c>
      <c r="J26" s="127">
        <v>12.9001</v>
      </c>
      <c r="K26" s="127" t="s">
        <v>302</v>
      </c>
    </row>
    <row r="27" spans="1:11" ht="24.75">
      <c r="A27" s="129">
        <v>20</v>
      </c>
      <c r="B27" s="129" t="s">
        <v>303</v>
      </c>
      <c r="C27" s="129"/>
      <c r="D27" s="129"/>
      <c r="E27" s="129" t="s">
        <v>269</v>
      </c>
      <c r="F27" s="129">
        <v>30</v>
      </c>
      <c r="G27" s="130">
        <v>0</v>
      </c>
      <c r="H27" s="129">
        <v>29</v>
      </c>
      <c r="I27" s="129">
        <v>1.0345</v>
      </c>
      <c r="J27" s="129">
        <v>12.9001</v>
      </c>
      <c r="K27" s="129" t="s">
        <v>302</v>
      </c>
    </row>
    <row r="28" spans="1:11" ht="24.75">
      <c r="A28" s="127">
        <v>21</v>
      </c>
      <c r="B28" s="127" t="s">
        <v>304</v>
      </c>
      <c r="C28" s="127"/>
      <c r="D28" s="127"/>
      <c r="E28" s="127" t="s">
        <v>269</v>
      </c>
      <c r="F28" s="127">
        <v>30</v>
      </c>
      <c r="G28" s="128">
        <v>0</v>
      </c>
      <c r="H28" s="127">
        <v>30</v>
      </c>
      <c r="I28" s="127">
        <v>1</v>
      </c>
      <c r="J28" s="127">
        <v>12.4699</v>
      </c>
      <c r="K28" s="127" t="s">
        <v>305</v>
      </c>
    </row>
    <row r="29" spans="1:11" ht="24.75">
      <c r="A29" s="129">
        <v>22</v>
      </c>
      <c r="B29" s="129" t="s">
        <v>306</v>
      </c>
      <c r="C29" s="129"/>
      <c r="D29" s="129"/>
      <c r="E29" s="129" t="s">
        <v>269</v>
      </c>
      <c r="F29" s="129">
        <v>30</v>
      </c>
      <c r="G29" s="130">
        <v>0</v>
      </c>
      <c r="H29" s="129">
        <v>31</v>
      </c>
      <c r="I29" s="129">
        <v>0.9677</v>
      </c>
      <c r="J29" s="129">
        <v>12.0671</v>
      </c>
      <c r="K29" s="129" t="s">
        <v>307</v>
      </c>
    </row>
    <row r="30" spans="1:11" ht="24.75">
      <c r="A30" s="127">
        <v>23</v>
      </c>
      <c r="B30" s="127" t="s">
        <v>308</v>
      </c>
      <c r="C30" s="127"/>
      <c r="D30" s="127"/>
      <c r="E30" s="127" t="s">
        <v>269</v>
      </c>
      <c r="F30" s="127">
        <v>30</v>
      </c>
      <c r="G30" s="128">
        <v>0</v>
      </c>
      <c r="H30" s="127">
        <v>31</v>
      </c>
      <c r="I30" s="127">
        <v>0.9677</v>
      </c>
      <c r="J30" s="127">
        <v>12.0671</v>
      </c>
      <c r="K30" s="127" t="s">
        <v>307</v>
      </c>
    </row>
    <row r="31" spans="1:11" ht="24.75">
      <c r="A31" s="129">
        <v>24</v>
      </c>
      <c r="B31" s="129" t="s">
        <v>309</v>
      </c>
      <c r="C31" s="129"/>
      <c r="D31" s="129"/>
      <c r="E31" s="129" t="s">
        <v>269</v>
      </c>
      <c r="F31" s="129">
        <v>30</v>
      </c>
      <c r="G31" s="130">
        <v>0</v>
      </c>
      <c r="H31" s="129">
        <v>31</v>
      </c>
      <c r="I31" s="129">
        <v>0.9677</v>
      </c>
      <c r="J31" s="129">
        <v>12.0671</v>
      </c>
      <c r="K31" s="129" t="s">
        <v>307</v>
      </c>
    </row>
    <row r="32" spans="1:11" ht="24.75">
      <c r="A32" s="127">
        <v>25</v>
      </c>
      <c r="B32" s="127" t="s">
        <v>310</v>
      </c>
      <c r="C32" s="127"/>
      <c r="D32" s="127"/>
      <c r="E32" s="127" t="s">
        <v>269</v>
      </c>
      <c r="F32" s="127">
        <v>30</v>
      </c>
      <c r="G32" s="128">
        <v>0</v>
      </c>
      <c r="H32" s="127">
        <v>31</v>
      </c>
      <c r="I32" s="127">
        <v>0.9677</v>
      </c>
      <c r="J32" s="127">
        <v>12.0671</v>
      </c>
      <c r="K32" s="127" t="s">
        <v>307</v>
      </c>
    </row>
    <row r="33" spans="1:11" ht="24.75">
      <c r="A33" s="129">
        <v>26</v>
      </c>
      <c r="B33" s="129" t="s">
        <v>311</v>
      </c>
      <c r="C33" s="129"/>
      <c r="D33" s="129"/>
      <c r="E33" s="129" t="s">
        <v>269</v>
      </c>
      <c r="F33" s="129">
        <v>30</v>
      </c>
      <c r="G33" s="130">
        <v>0</v>
      </c>
      <c r="H33" s="129">
        <v>31</v>
      </c>
      <c r="I33" s="129">
        <v>0.9677</v>
      </c>
      <c r="J33" s="129">
        <v>12.0671</v>
      </c>
      <c r="K33" s="129" t="s">
        <v>307</v>
      </c>
    </row>
    <row r="34" spans="1:11" ht="24.75">
      <c r="A34" s="127">
        <v>27</v>
      </c>
      <c r="B34" s="127" t="s">
        <v>312</v>
      </c>
      <c r="C34" s="127"/>
      <c r="D34" s="127"/>
      <c r="E34" s="127" t="s">
        <v>269</v>
      </c>
      <c r="F34" s="127">
        <v>30</v>
      </c>
      <c r="G34" s="128">
        <v>0</v>
      </c>
      <c r="H34" s="127">
        <v>34</v>
      </c>
      <c r="I34" s="127">
        <v>0.8824</v>
      </c>
      <c r="J34" s="127">
        <v>11.0034</v>
      </c>
      <c r="K34" s="127" t="s">
        <v>313</v>
      </c>
    </row>
    <row r="35" spans="1:11" ht="24.75">
      <c r="A35" s="129">
        <v>28</v>
      </c>
      <c r="B35" s="129" t="s">
        <v>314</v>
      </c>
      <c r="C35" s="129"/>
      <c r="D35" s="129"/>
      <c r="E35" s="129" t="s">
        <v>269</v>
      </c>
      <c r="F35" s="129">
        <v>30</v>
      </c>
      <c r="G35" s="130">
        <v>0</v>
      </c>
      <c r="H35" s="129">
        <v>34</v>
      </c>
      <c r="I35" s="129">
        <v>0.8824</v>
      </c>
      <c r="J35" s="129">
        <v>11.0034</v>
      </c>
      <c r="K35" s="129" t="s">
        <v>313</v>
      </c>
    </row>
    <row r="36" spans="1:11" ht="24.75">
      <c r="A36" s="127">
        <v>29</v>
      </c>
      <c r="B36" s="127" t="s">
        <v>315</v>
      </c>
      <c r="C36" s="127"/>
      <c r="D36" s="127"/>
      <c r="E36" s="127" t="s">
        <v>269</v>
      </c>
      <c r="F36" s="127">
        <v>30</v>
      </c>
      <c r="G36" s="128">
        <v>0</v>
      </c>
      <c r="H36" s="127">
        <v>34</v>
      </c>
      <c r="I36" s="127">
        <v>0.8824</v>
      </c>
      <c r="J36" s="127">
        <v>11.0034</v>
      </c>
      <c r="K36" s="127" t="s">
        <v>313</v>
      </c>
    </row>
    <row r="37" spans="1:11" ht="24.75">
      <c r="A37" s="129">
        <v>30</v>
      </c>
      <c r="B37" s="129" t="s">
        <v>316</v>
      </c>
      <c r="C37" s="129"/>
      <c r="D37" s="129"/>
      <c r="E37" s="129" t="s">
        <v>269</v>
      </c>
      <c r="F37" s="129">
        <v>30</v>
      </c>
      <c r="G37" s="130">
        <v>0</v>
      </c>
      <c r="H37" s="129">
        <v>35</v>
      </c>
      <c r="I37" s="129">
        <v>0.8571</v>
      </c>
      <c r="J37" s="129">
        <v>10.6879</v>
      </c>
      <c r="K37" s="129" t="s">
        <v>317</v>
      </c>
    </row>
    <row r="38" spans="1:11" ht="24.75">
      <c r="A38" s="127">
        <v>31</v>
      </c>
      <c r="B38" s="127" t="s">
        <v>318</v>
      </c>
      <c r="C38" s="127"/>
      <c r="D38" s="127"/>
      <c r="E38" s="127" t="s">
        <v>269</v>
      </c>
      <c r="F38" s="127">
        <v>30</v>
      </c>
      <c r="G38" s="128">
        <v>0</v>
      </c>
      <c r="H38" s="127">
        <v>35</v>
      </c>
      <c r="I38" s="127">
        <v>0.8571</v>
      </c>
      <c r="J38" s="127">
        <v>10.6879</v>
      </c>
      <c r="K38" s="127" t="s">
        <v>317</v>
      </c>
    </row>
    <row r="39" spans="1:11" ht="24.75">
      <c r="A39" s="129">
        <v>32</v>
      </c>
      <c r="B39" s="129" t="s">
        <v>319</v>
      </c>
      <c r="C39" s="129"/>
      <c r="D39" s="129"/>
      <c r="E39" s="129" t="s">
        <v>269</v>
      </c>
      <c r="F39" s="129">
        <v>30</v>
      </c>
      <c r="G39" s="130">
        <v>0</v>
      </c>
      <c r="H39" s="129">
        <v>38</v>
      </c>
      <c r="I39" s="129">
        <v>0.7895</v>
      </c>
      <c r="J39" s="129">
        <v>9.845</v>
      </c>
      <c r="K39" s="129" t="s">
        <v>320</v>
      </c>
    </row>
    <row r="40" spans="1:11" ht="12">
      <c r="A40" s="127">
        <v>33</v>
      </c>
      <c r="B40" s="127" t="s">
        <v>321</v>
      </c>
      <c r="C40" s="127"/>
      <c r="D40" s="127"/>
      <c r="E40" s="127" t="s">
        <v>269</v>
      </c>
      <c r="F40" s="127">
        <v>30</v>
      </c>
      <c r="G40" s="128">
        <v>0</v>
      </c>
      <c r="H40" s="127">
        <v>39</v>
      </c>
      <c r="I40" s="127">
        <v>0.7692</v>
      </c>
      <c r="J40" s="127">
        <v>9.5918</v>
      </c>
      <c r="K40" s="127" t="s">
        <v>322</v>
      </c>
    </row>
    <row r="41" spans="1:11" ht="24.75">
      <c r="A41" s="129">
        <v>34</v>
      </c>
      <c r="B41" s="129" t="s">
        <v>323</v>
      </c>
      <c r="C41" s="129"/>
      <c r="D41" s="129"/>
      <c r="E41" s="129" t="s">
        <v>269</v>
      </c>
      <c r="F41" s="129">
        <v>30</v>
      </c>
      <c r="G41" s="130">
        <v>0</v>
      </c>
      <c r="H41" s="129">
        <v>41</v>
      </c>
      <c r="I41" s="129">
        <v>0.7317</v>
      </c>
      <c r="J41" s="129">
        <v>9.1242</v>
      </c>
      <c r="K41" s="129" t="s">
        <v>324</v>
      </c>
    </row>
    <row r="42" spans="1:11" ht="24.75">
      <c r="A42" s="127">
        <v>35</v>
      </c>
      <c r="B42" s="127" t="s">
        <v>325</v>
      </c>
      <c r="C42" s="127"/>
      <c r="D42" s="127"/>
      <c r="E42" s="127" t="s">
        <v>269</v>
      </c>
      <c r="F42" s="127">
        <v>30</v>
      </c>
      <c r="G42" s="128">
        <v>0</v>
      </c>
      <c r="H42" s="127">
        <v>41</v>
      </c>
      <c r="I42" s="127">
        <v>0.7317</v>
      </c>
      <c r="J42" s="127">
        <v>9.1242</v>
      </c>
      <c r="K42" s="127" t="s">
        <v>324</v>
      </c>
    </row>
    <row r="43" spans="1:11" ht="24.75">
      <c r="A43" s="129">
        <v>36</v>
      </c>
      <c r="B43" s="129" t="s">
        <v>326</v>
      </c>
      <c r="C43" s="129"/>
      <c r="D43" s="129"/>
      <c r="E43" s="129" t="s">
        <v>269</v>
      </c>
      <c r="F43" s="129">
        <v>30</v>
      </c>
      <c r="G43" s="130">
        <v>0</v>
      </c>
      <c r="H43" s="129">
        <v>43</v>
      </c>
      <c r="I43" s="129">
        <v>0.6977</v>
      </c>
      <c r="J43" s="129">
        <v>8.7002</v>
      </c>
      <c r="K43" s="129" t="s">
        <v>327</v>
      </c>
    </row>
    <row r="44" spans="1:11" ht="24.75">
      <c r="A44" s="127">
        <v>37</v>
      </c>
      <c r="B44" s="127" t="s">
        <v>328</v>
      </c>
      <c r="C44" s="127"/>
      <c r="D44" s="127"/>
      <c r="E44" s="127" t="s">
        <v>269</v>
      </c>
      <c r="F44" s="127">
        <v>30</v>
      </c>
      <c r="G44" s="128">
        <v>0</v>
      </c>
      <c r="H44" s="127">
        <v>43</v>
      </c>
      <c r="I44" s="127">
        <v>0.6977</v>
      </c>
      <c r="J44" s="127">
        <v>8.7002</v>
      </c>
      <c r="K44" s="127" t="s">
        <v>327</v>
      </c>
    </row>
    <row r="45" spans="1:11" ht="24.75">
      <c r="A45" s="129">
        <v>38</v>
      </c>
      <c r="B45" s="129" t="s">
        <v>329</v>
      </c>
      <c r="C45" s="129"/>
      <c r="D45" s="129"/>
      <c r="E45" s="129" t="s">
        <v>269</v>
      </c>
      <c r="F45" s="129">
        <v>30</v>
      </c>
      <c r="G45" s="130">
        <v>0</v>
      </c>
      <c r="H45" s="129">
        <v>44</v>
      </c>
      <c r="I45" s="129">
        <v>0.6818</v>
      </c>
      <c r="J45" s="129">
        <v>8.502</v>
      </c>
      <c r="K45" s="129" t="s">
        <v>330</v>
      </c>
    </row>
    <row r="46" spans="1:11" ht="24.75">
      <c r="A46" s="127">
        <v>39</v>
      </c>
      <c r="B46" s="127" t="s">
        <v>331</v>
      </c>
      <c r="C46" s="127"/>
      <c r="D46" s="127"/>
      <c r="E46" s="127" t="s">
        <v>269</v>
      </c>
      <c r="F46" s="127">
        <v>30</v>
      </c>
      <c r="G46" s="128">
        <v>0</v>
      </c>
      <c r="H46" s="127">
        <v>46</v>
      </c>
      <c r="I46" s="127">
        <v>0.6522</v>
      </c>
      <c r="J46" s="127">
        <v>8.1328</v>
      </c>
      <c r="K46" s="127" t="s">
        <v>332</v>
      </c>
    </row>
    <row r="47" spans="1:11" ht="24.75">
      <c r="A47" s="129">
        <v>40</v>
      </c>
      <c r="B47" s="129" t="s">
        <v>333</v>
      </c>
      <c r="C47" s="129"/>
      <c r="D47" s="129" t="s">
        <v>295</v>
      </c>
      <c r="E47" s="129" t="s">
        <v>296</v>
      </c>
      <c r="F47" s="129">
        <v>30</v>
      </c>
      <c r="G47" s="130">
        <v>0</v>
      </c>
      <c r="H47" s="129">
        <v>46</v>
      </c>
      <c r="I47" s="129">
        <v>0.6522</v>
      </c>
      <c r="J47" s="129">
        <v>8.1328</v>
      </c>
      <c r="K47" s="129" t="s">
        <v>332</v>
      </c>
    </row>
    <row r="48" spans="1:11" ht="24.75">
      <c r="A48" s="127">
        <v>41</v>
      </c>
      <c r="B48" s="127" t="s">
        <v>334</v>
      </c>
      <c r="C48" s="127"/>
      <c r="D48" s="127"/>
      <c r="E48" s="127" t="s">
        <v>269</v>
      </c>
      <c r="F48" s="127">
        <v>30</v>
      </c>
      <c r="G48" s="128">
        <v>0</v>
      </c>
      <c r="H48" s="127">
        <v>47</v>
      </c>
      <c r="I48" s="127">
        <v>0.6383</v>
      </c>
      <c r="J48" s="127">
        <v>7.9595</v>
      </c>
      <c r="K48" s="127" t="s">
        <v>335</v>
      </c>
    </row>
    <row r="49" spans="1:11" ht="24.75">
      <c r="A49" s="129">
        <v>42</v>
      </c>
      <c r="B49" s="129" t="s">
        <v>336</v>
      </c>
      <c r="C49" s="129"/>
      <c r="D49" s="129"/>
      <c r="E49" s="129" t="s">
        <v>269</v>
      </c>
      <c r="F49" s="129">
        <v>30</v>
      </c>
      <c r="G49" s="130">
        <v>0</v>
      </c>
      <c r="H49" s="129">
        <v>47</v>
      </c>
      <c r="I49" s="129">
        <v>0.6383</v>
      </c>
      <c r="J49" s="129">
        <v>7.9595</v>
      </c>
      <c r="K49" s="129" t="s">
        <v>335</v>
      </c>
    </row>
    <row r="50" spans="1:11" ht="24.75">
      <c r="A50" s="127">
        <v>43</v>
      </c>
      <c r="B50" s="127" t="s">
        <v>337</v>
      </c>
      <c r="C50" s="127"/>
      <c r="D50" s="127"/>
      <c r="E50" s="127" t="s">
        <v>269</v>
      </c>
      <c r="F50" s="127">
        <v>30</v>
      </c>
      <c r="G50" s="128">
        <v>0</v>
      </c>
      <c r="H50" s="127">
        <v>48</v>
      </c>
      <c r="I50" s="127">
        <v>0.625</v>
      </c>
      <c r="J50" s="127">
        <v>7.7937</v>
      </c>
      <c r="K50" s="127" t="s">
        <v>338</v>
      </c>
    </row>
    <row r="51" spans="1:11" ht="24.75">
      <c r="A51" s="129">
        <v>44</v>
      </c>
      <c r="B51" s="129" t="s">
        <v>339</v>
      </c>
      <c r="C51" s="129"/>
      <c r="D51" s="129"/>
      <c r="E51" s="129" t="s">
        <v>269</v>
      </c>
      <c r="F51" s="129">
        <v>30</v>
      </c>
      <c r="G51" s="130">
        <v>0</v>
      </c>
      <c r="H51" s="129">
        <v>48</v>
      </c>
      <c r="I51" s="129">
        <v>0.625</v>
      </c>
      <c r="J51" s="129">
        <v>7.7937</v>
      </c>
      <c r="K51" s="129" t="s">
        <v>338</v>
      </c>
    </row>
    <row r="52" spans="1:11" ht="24.75">
      <c r="A52" s="127">
        <v>45</v>
      </c>
      <c r="B52" s="127" t="s">
        <v>340</v>
      </c>
      <c r="C52" s="127"/>
      <c r="D52" s="127"/>
      <c r="E52" s="127" t="s">
        <v>269</v>
      </c>
      <c r="F52" s="127">
        <v>30</v>
      </c>
      <c r="G52" s="128">
        <v>0</v>
      </c>
      <c r="H52" s="127">
        <v>49</v>
      </c>
      <c r="I52" s="127">
        <v>0.6122</v>
      </c>
      <c r="J52" s="127">
        <v>7.6341</v>
      </c>
      <c r="K52" s="127" t="s">
        <v>341</v>
      </c>
    </row>
    <row r="53" spans="1:11" ht="24.75">
      <c r="A53" s="129">
        <v>46</v>
      </c>
      <c r="B53" s="129" t="s">
        <v>342</v>
      </c>
      <c r="C53" s="129"/>
      <c r="D53" s="129"/>
      <c r="E53" s="129" t="s">
        <v>269</v>
      </c>
      <c r="F53" s="129">
        <v>30</v>
      </c>
      <c r="G53" s="130">
        <v>0</v>
      </c>
      <c r="H53" s="129">
        <v>49</v>
      </c>
      <c r="I53" s="129">
        <v>0.6122</v>
      </c>
      <c r="J53" s="129">
        <v>7.6341</v>
      </c>
      <c r="K53" s="129" t="s">
        <v>341</v>
      </c>
    </row>
    <row r="54" spans="1:11" ht="24.75">
      <c r="A54" s="127">
        <v>47</v>
      </c>
      <c r="B54" s="127" t="s">
        <v>343</v>
      </c>
      <c r="C54" s="127"/>
      <c r="D54" s="127"/>
      <c r="E54" s="127" t="s">
        <v>269</v>
      </c>
      <c r="F54" s="127">
        <v>30</v>
      </c>
      <c r="G54" s="128">
        <v>0</v>
      </c>
      <c r="H54" s="127">
        <v>52</v>
      </c>
      <c r="I54" s="127">
        <v>0.5769</v>
      </c>
      <c r="J54" s="127">
        <v>7.1939</v>
      </c>
      <c r="K54" s="127" t="s">
        <v>344</v>
      </c>
    </row>
    <row r="55" spans="1:11" ht="24.75">
      <c r="A55" s="129">
        <v>48</v>
      </c>
      <c r="B55" s="129" t="s">
        <v>345</v>
      </c>
      <c r="C55" s="129"/>
      <c r="D55" s="129"/>
      <c r="E55" s="129" t="s">
        <v>269</v>
      </c>
      <c r="F55" s="129">
        <v>30</v>
      </c>
      <c r="G55" s="130">
        <v>0</v>
      </c>
      <c r="H55" s="129">
        <v>52</v>
      </c>
      <c r="I55" s="129">
        <v>0.5769</v>
      </c>
      <c r="J55" s="129">
        <v>7.1939</v>
      </c>
      <c r="K55" s="129" t="s">
        <v>344</v>
      </c>
    </row>
    <row r="56" spans="1:11" ht="24.75">
      <c r="A56" s="127">
        <v>49</v>
      </c>
      <c r="B56" s="127" t="s">
        <v>346</v>
      </c>
      <c r="C56" s="127"/>
      <c r="D56" s="127"/>
      <c r="E56" s="127" t="s">
        <v>269</v>
      </c>
      <c r="F56" s="127">
        <v>30</v>
      </c>
      <c r="G56" s="128">
        <v>0</v>
      </c>
      <c r="H56" s="127">
        <v>54</v>
      </c>
      <c r="I56" s="127">
        <v>0.5556</v>
      </c>
      <c r="J56" s="127">
        <v>6.9283</v>
      </c>
      <c r="K56" s="127" t="s">
        <v>347</v>
      </c>
    </row>
    <row r="57" spans="1:11" ht="24.75">
      <c r="A57" s="129">
        <v>50</v>
      </c>
      <c r="B57" s="129" t="s">
        <v>348</v>
      </c>
      <c r="C57" s="129"/>
      <c r="D57" s="129"/>
      <c r="E57" s="129" t="s">
        <v>269</v>
      </c>
      <c r="F57" s="129">
        <v>30</v>
      </c>
      <c r="G57" s="130">
        <v>0</v>
      </c>
      <c r="H57" s="129">
        <v>55</v>
      </c>
      <c r="I57" s="129">
        <v>0.5455</v>
      </c>
      <c r="J57" s="129">
        <v>6.8023</v>
      </c>
      <c r="K57" s="129" t="s">
        <v>349</v>
      </c>
    </row>
    <row r="58" spans="1:11" ht="24.75">
      <c r="A58" s="127">
        <v>51</v>
      </c>
      <c r="B58" s="127" t="s">
        <v>350</v>
      </c>
      <c r="C58" s="127"/>
      <c r="D58" s="127"/>
      <c r="E58" s="127" t="s">
        <v>269</v>
      </c>
      <c r="F58" s="127">
        <v>30</v>
      </c>
      <c r="G58" s="128">
        <v>0</v>
      </c>
      <c r="H58" s="127">
        <v>58</v>
      </c>
      <c r="I58" s="127">
        <v>0.5172</v>
      </c>
      <c r="J58" s="127">
        <v>6.4494</v>
      </c>
      <c r="K58" s="127" t="s">
        <v>351</v>
      </c>
    </row>
    <row r="59" spans="1:11" ht="24.75">
      <c r="A59" s="129">
        <v>52</v>
      </c>
      <c r="B59" s="129" t="s">
        <v>352</v>
      </c>
      <c r="C59" s="129"/>
      <c r="D59" s="129"/>
      <c r="E59" s="129" t="s">
        <v>269</v>
      </c>
      <c r="F59" s="129">
        <v>30</v>
      </c>
      <c r="G59" s="130">
        <v>0</v>
      </c>
      <c r="H59" s="129">
        <v>61</v>
      </c>
      <c r="I59" s="129">
        <v>0.4918</v>
      </c>
      <c r="J59" s="129">
        <v>6.1327</v>
      </c>
      <c r="K59" s="129" t="s">
        <v>353</v>
      </c>
    </row>
    <row r="60" spans="1:11" ht="24.75">
      <c r="A60" s="127">
        <v>53</v>
      </c>
      <c r="B60" s="127" t="s">
        <v>354</v>
      </c>
      <c r="C60" s="127"/>
      <c r="D60" s="127"/>
      <c r="E60" s="127" t="s">
        <v>269</v>
      </c>
      <c r="F60" s="127">
        <v>30</v>
      </c>
      <c r="G60" s="128">
        <v>0</v>
      </c>
      <c r="H60" s="127">
        <v>61</v>
      </c>
      <c r="I60" s="127">
        <v>0.4918</v>
      </c>
      <c r="J60" s="127">
        <v>6.1327</v>
      </c>
      <c r="K60" s="127" t="s">
        <v>353</v>
      </c>
    </row>
    <row r="61" spans="1:11" ht="24.75">
      <c r="A61" s="129">
        <v>54</v>
      </c>
      <c r="B61" s="129" t="s">
        <v>355</v>
      </c>
      <c r="C61" s="129"/>
      <c r="D61" s="129"/>
      <c r="E61" s="129" t="s">
        <v>269</v>
      </c>
      <c r="F61" s="129">
        <v>30</v>
      </c>
      <c r="G61" s="130">
        <v>0</v>
      </c>
      <c r="H61" s="129">
        <v>62</v>
      </c>
      <c r="I61" s="129">
        <v>0.4839</v>
      </c>
      <c r="J61" s="129">
        <v>6.0342</v>
      </c>
      <c r="K61" s="129" t="s">
        <v>356</v>
      </c>
    </row>
    <row r="62" spans="1:11" ht="24.75">
      <c r="A62" s="127">
        <v>55</v>
      </c>
      <c r="B62" s="127" t="s">
        <v>357</v>
      </c>
      <c r="C62" s="127"/>
      <c r="D62" s="127"/>
      <c r="E62" s="127" t="s">
        <v>269</v>
      </c>
      <c r="F62" s="127">
        <v>30</v>
      </c>
      <c r="G62" s="128">
        <v>0</v>
      </c>
      <c r="H62" s="127">
        <v>63</v>
      </c>
      <c r="I62" s="127">
        <v>0.4762</v>
      </c>
      <c r="J62" s="127">
        <v>5.9381</v>
      </c>
      <c r="K62" s="127" t="s">
        <v>358</v>
      </c>
    </row>
    <row r="63" spans="1:11" ht="24.75">
      <c r="A63" s="129">
        <v>56</v>
      </c>
      <c r="B63" s="129" t="s">
        <v>359</v>
      </c>
      <c r="C63" s="129"/>
      <c r="D63" s="129"/>
      <c r="E63" s="129" t="s">
        <v>269</v>
      </c>
      <c r="F63" s="129">
        <v>30</v>
      </c>
      <c r="G63" s="130">
        <v>0</v>
      </c>
      <c r="H63" s="129">
        <v>64</v>
      </c>
      <c r="I63" s="129">
        <v>0.4688</v>
      </c>
      <c r="J63" s="129">
        <v>5.8459</v>
      </c>
      <c r="K63" s="129" t="s">
        <v>360</v>
      </c>
    </row>
    <row r="64" spans="1:11" ht="24.75">
      <c r="A64" s="127">
        <v>57</v>
      </c>
      <c r="B64" s="127" t="s">
        <v>361</v>
      </c>
      <c r="C64" s="127"/>
      <c r="D64" s="127"/>
      <c r="E64" s="127" t="s">
        <v>269</v>
      </c>
      <c r="F64" s="127">
        <v>30</v>
      </c>
      <c r="G64" s="128">
        <v>0</v>
      </c>
      <c r="H64" s="127">
        <v>67</v>
      </c>
      <c r="I64" s="127">
        <v>0.4478</v>
      </c>
      <c r="J64" s="127">
        <v>5.584</v>
      </c>
      <c r="K64" s="127" t="s">
        <v>362</v>
      </c>
    </row>
    <row r="65" spans="1:11" ht="24.75">
      <c r="A65" s="129">
        <v>58</v>
      </c>
      <c r="B65" s="129" t="s">
        <v>363</v>
      </c>
      <c r="C65" s="129"/>
      <c r="D65" s="129" t="s">
        <v>295</v>
      </c>
      <c r="E65" s="129" t="s">
        <v>296</v>
      </c>
      <c r="F65" s="129">
        <v>30</v>
      </c>
      <c r="G65" s="130">
        <v>0</v>
      </c>
      <c r="H65" s="129">
        <v>73</v>
      </c>
      <c r="I65" s="129">
        <v>0.411</v>
      </c>
      <c r="J65" s="129">
        <v>5.1251</v>
      </c>
      <c r="K65" s="129" t="s">
        <v>364</v>
      </c>
    </row>
    <row r="66" spans="1:11" ht="24.75">
      <c r="A66" s="127">
        <v>59</v>
      </c>
      <c r="B66" s="127" t="s">
        <v>365</v>
      </c>
      <c r="C66" s="127"/>
      <c r="D66" s="127" t="s">
        <v>295</v>
      </c>
      <c r="E66" s="127" t="s">
        <v>296</v>
      </c>
      <c r="F66" s="127">
        <v>30</v>
      </c>
      <c r="G66" s="128">
        <v>0</v>
      </c>
      <c r="H66" s="127">
        <v>75</v>
      </c>
      <c r="I66" s="127">
        <v>0.4</v>
      </c>
      <c r="J66" s="127">
        <v>4.9879</v>
      </c>
      <c r="K66" s="127" t="s">
        <v>366</v>
      </c>
    </row>
    <row r="67" spans="1:11" ht="24.75">
      <c r="A67" s="129">
        <v>60</v>
      </c>
      <c r="B67" s="129" t="s">
        <v>367</v>
      </c>
      <c r="C67" s="129"/>
      <c r="D67" s="129" t="s">
        <v>295</v>
      </c>
      <c r="E67" s="129" t="s">
        <v>296</v>
      </c>
      <c r="F67" s="129">
        <v>30</v>
      </c>
      <c r="G67" s="130">
        <v>0</v>
      </c>
      <c r="H67" s="129">
        <v>76</v>
      </c>
      <c r="I67" s="129">
        <v>0.3947</v>
      </c>
      <c r="J67" s="129">
        <v>4.9219</v>
      </c>
      <c r="K67" s="129" t="s">
        <v>368</v>
      </c>
    </row>
    <row r="68" spans="1:11" ht="24.75">
      <c r="A68" s="127">
        <v>61</v>
      </c>
      <c r="B68" s="127" t="s">
        <v>369</v>
      </c>
      <c r="C68" s="127"/>
      <c r="D68" s="127"/>
      <c r="E68" s="127" t="s">
        <v>269</v>
      </c>
      <c r="F68" s="127">
        <v>30</v>
      </c>
      <c r="G68" s="128">
        <v>0</v>
      </c>
      <c r="H68" s="127">
        <v>77</v>
      </c>
      <c r="I68" s="127">
        <v>0.3896</v>
      </c>
      <c r="J68" s="127">
        <v>4.8583</v>
      </c>
      <c r="K68" s="127" t="s">
        <v>370</v>
      </c>
    </row>
    <row r="69" spans="1:11" ht="24.75">
      <c r="A69" s="129">
        <v>62</v>
      </c>
      <c r="B69" s="129" t="s">
        <v>371</v>
      </c>
      <c r="C69" s="129"/>
      <c r="D69" s="129"/>
      <c r="E69" s="129" t="s">
        <v>269</v>
      </c>
      <c r="F69" s="129">
        <v>30</v>
      </c>
      <c r="G69" s="130">
        <v>0</v>
      </c>
      <c r="H69" s="129">
        <v>80</v>
      </c>
      <c r="I69" s="129">
        <v>0.375</v>
      </c>
      <c r="J69" s="129">
        <v>4.6762</v>
      </c>
      <c r="K69" s="129" t="s">
        <v>372</v>
      </c>
    </row>
    <row r="70" spans="1:11" ht="24.75">
      <c r="A70" s="127">
        <v>63</v>
      </c>
      <c r="B70" s="127" t="s">
        <v>373</v>
      </c>
      <c r="C70" s="127"/>
      <c r="D70" s="127"/>
      <c r="E70" s="127" t="s">
        <v>269</v>
      </c>
      <c r="F70" s="127">
        <v>30</v>
      </c>
      <c r="G70" s="128">
        <v>0</v>
      </c>
      <c r="H70" s="127">
        <v>81</v>
      </c>
      <c r="I70" s="127">
        <v>0.3704</v>
      </c>
      <c r="J70" s="127">
        <v>4.6188</v>
      </c>
      <c r="K70" s="127" t="s">
        <v>374</v>
      </c>
    </row>
    <row r="71" spans="1:11" ht="24.75">
      <c r="A71" s="129">
        <v>64</v>
      </c>
      <c r="B71" s="129" t="s">
        <v>375</v>
      </c>
      <c r="C71" s="129"/>
      <c r="D71" s="129"/>
      <c r="E71" s="129" t="s">
        <v>269</v>
      </c>
      <c r="F71" s="129">
        <v>30</v>
      </c>
      <c r="G71" s="130">
        <v>0</v>
      </c>
      <c r="H71" s="129">
        <v>85</v>
      </c>
      <c r="I71" s="129">
        <v>0.3529</v>
      </c>
      <c r="J71" s="129">
        <v>4.4006</v>
      </c>
      <c r="K71" s="129" t="s">
        <v>376</v>
      </c>
    </row>
    <row r="72" spans="1:11" ht="24.75">
      <c r="A72" s="127">
        <v>65</v>
      </c>
      <c r="B72" s="127" t="s">
        <v>377</v>
      </c>
      <c r="C72" s="127"/>
      <c r="D72" s="127"/>
      <c r="E72" s="127" t="s">
        <v>269</v>
      </c>
      <c r="F72" s="127">
        <v>30</v>
      </c>
      <c r="G72" s="128">
        <v>0</v>
      </c>
      <c r="H72" s="127">
        <v>85</v>
      </c>
      <c r="I72" s="127">
        <v>0.3529</v>
      </c>
      <c r="J72" s="127">
        <v>4.4006</v>
      </c>
      <c r="K72" s="127" t="s">
        <v>376</v>
      </c>
    </row>
    <row r="73" spans="1:11" ht="24.75">
      <c r="A73" s="129">
        <v>66</v>
      </c>
      <c r="B73" s="129" t="s">
        <v>378</v>
      </c>
      <c r="C73" s="129"/>
      <c r="D73" s="129"/>
      <c r="E73" s="129" t="s">
        <v>269</v>
      </c>
      <c r="F73" s="129">
        <v>30</v>
      </c>
      <c r="G73" s="130">
        <v>0</v>
      </c>
      <c r="H73" s="129">
        <v>90</v>
      </c>
      <c r="I73" s="129">
        <v>0.3333</v>
      </c>
      <c r="J73" s="129">
        <v>4.1562</v>
      </c>
      <c r="K73" s="129" t="s">
        <v>379</v>
      </c>
    </row>
    <row r="74" spans="1:11" ht="24.75">
      <c r="A74" s="127">
        <v>67</v>
      </c>
      <c r="B74" s="127" t="s">
        <v>380</v>
      </c>
      <c r="C74" s="127"/>
      <c r="D74" s="127"/>
      <c r="E74" s="127" t="s">
        <v>269</v>
      </c>
      <c r="F74" s="127">
        <v>30</v>
      </c>
      <c r="G74" s="128">
        <v>0</v>
      </c>
      <c r="H74" s="127">
        <v>94</v>
      </c>
      <c r="I74" s="127">
        <v>0.3191</v>
      </c>
      <c r="J74" s="127">
        <v>3.9791</v>
      </c>
      <c r="K74" s="127" t="s">
        <v>381</v>
      </c>
    </row>
    <row r="75" spans="1:11" ht="24.75">
      <c r="A75" s="129">
        <v>68</v>
      </c>
      <c r="B75" s="129" t="s">
        <v>382</v>
      </c>
      <c r="C75" s="129"/>
      <c r="D75" s="129"/>
      <c r="E75" s="129" t="s">
        <v>269</v>
      </c>
      <c r="F75" s="129">
        <v>30</v>
      </c>
      <c r="G75" s="130">
        <v>0</v>
      </c>
      <c r="H75" s="129">
        <v>97</v>
      </c>
      <c r="I75" s="129">
        <v>0.3093</v>
      </c>
      <c r="J75" s="129">
        <v>3.8569</v>
      </c>
      <c r="K75" s="129" t="s">
        <v>383</v>
      </c>
    </row>
    <row r="76" spans="1:11" ht="24.75">
      <c r="A76" s="127">
        <v>69</v>
      </c>
      <c r="B76" s="127" t="s">
        <v>384</v>
      </c>
      <c r="C76" s="127"/>
      <c r="D76" s="127"/>
      <c r="E76" s="127" t="s">
        <v>269</v>
      </c>
      <c r="F76" s="127">
        <v>30</v>
      </c>
      <c r="G76" s="128">
        <v>0</v>
      </c>
      <c r="H76" s="127">
        <v>97</v>
      </c>
      <c r="I76" s="127">
        <v>0.3093</v>
      </c>
      <c r="J76" s="127">
        <v>3.8569</v>
      </c>
      <c r="K76" s="127" t="s">
        <v>383</v>
      </c>
    </row>
    <row r="77" spans="1:11" ht="24.75">
      <c r="A77" s="129">
        <v>70</v>
      </c>
      <c r="B77" s="129" t="s">
        <v>385</v>
      </c>
      <c r="C77" s="129"/>
      <c r="D77" s="129"/>
      <c r="E77" s="129" t="s">
        <v>269</v>
      </c>
      <c r="F77" s="129">
        <v>30</v>
      </c>
      <c r="G77" s="130">
        <v>0</v>
      </c>
      <c r="H77" s="129">
        <v>98</v>
      </c>
      <c r="I77" s="129">
        <v>0.3061</v>
      </c>
      <c r="J77" s="129">
        <v>3.817</v>
      </c>
      <c r="K77" s="129" t="s">
        <v>386</v>
      </c>
    </row>
    <row r="78" spans="1:11" ht="24.75">
      <c r="A78" s="127">
        <v>71</v>
      </c>
      <c r="B78" s="127" t="s">
        <v>387</v>
      </c>
      <c r="C78" s="127"/>
      <c r="D78" s="127"/>
      <c r="E78" s="127" t="s">
        <v>269</v>
      </c>
      <c r="F78" s="127">
        <v>30</v>
      </c>
      <c r="G78" s="128">
        <v>0</v>
      </c>
      <c r="H78" s="127">
        <v>104</v>
      </c>
      <c r="I78" s="127">
        <v>0.2885</v>
      </c>
      <c r="J78" s="127">
        <v>3.5976</v>
      </c>
      <c r="K78" s="127" t="s">
        <v>388</v>
      </c>
    </row>
    <row r="79" spans="1:11" ht="24.75">
      <c r="A79" s="129">
        <v>72</v>
      </c>
      <c r="B79" s="129" t="s">
        <v>389</v>
      </c>
      <c r="C79" s="129"/>
      <c r="D79" s="129"/>
      <c r="E79" s="129" t="s">
        <v>269</v>
      </c>
      <c r="F79" s="129">
        <v>30</v>
      </c>
      <c r="G79" s="130">
        <v>0</v>
      </c>
      <c r="H79" s="129">
        <v>109</v>
      </c>
      <c r="I79" s="129">
        <v>0.2752</v>
      </c>
      <c r="J79" s="129">
        <v>3.4317</v>
      </c>
      <c r="K79" s="129" t="s">
        <v>390</v>
      </c>
    </row>
    <row r="80" spans="1:11" ht="24.75">
      <c r="A80" s="127">
        <v>73</v>
      </c>
      <c r="B80" s="127" t="s">
        <v>391</v>
      </c>
      <c r="C80" s="127"/>
      <c r="D80" s="127"/>
      <c r="E80" s="127" t="s">
        <v>269</v>
      </c>
      <c r="F80" s="127">
        <v>30</v>
      </c>
      <c r="G80" s="128">
        <v>0</v>
      </c>
      <c r="H80" s="127">
        <v>115</v>
      </c>
      <c r="I80" s="127">
        <v>0.2609</v>
      </c>
      <c r="J80" s="127">
        <v>3.2534</v>
      </c>
      <c r="K80" s="127" t="s">
        <v>392</v>
      </c>
    </row>
    <row r="81" spans="1:11" ht="24.75">
      <c r="A81" s="129">
        <v>74</v>
      </c>
      <c r="B81" s="129" t="s">
        <v>393</v>
      </c>
      <c r="C81" s="129"/>
      <c r="D81" s="129" t="s">
        <v>295</v>
      </c>
      <c r="E81" s="129" t="s">
        <v>296</v>
      </c>
      <c r="F81" s="129">
        <v>0</v>
      </c>
      <c r="G81" s="130">
        <v>0</v>
      </c>
      <c r="H81" s="129">
        <v>0</v>
      </c>
      <c r="I81" s="129">
        <v>0</v>
      </c>
      <c r="J81" s="129">
        <v>0</v>
      </c>
      <c r="K81" s="129" t="s">
        <v>394</v>
      </c>
    </row>
    <row r="82" spans="1:11" ht="24.75">
      <c r="A82" s="127">
        <v>75</v>
      </c>
      <c r="B82" s="127" t="s">
        <v>395</v>
      </c>
      <c r="C82" s="127"/>
      <c r="D82" s="127"/>
      <c r="E82" s="127" t="s">
        <v>269</v>
      </c>
      <c r="F82" s="127">
        <v>0</v>
      </c>
      <c r="G82" s="128">
        <v>0</v>
      </c>
      <c r="H82" s="127">
        <v>0</v>
      </c>
      <c r="I82" s="127">
        <v>0</v>
      </c>
      <c r="J82" s="127">
        <v>0</v>
      </c>
      <c r="K82" s="127" t="s">
        <v>394</v>
      </c>
    </row>
    <row r="83" spans="1:11" ht="24.75">
      <c r="A83" s="129">
        <v>76</v>
      </c>
      <c r="B83" s="129" t="s">
        <v>396</v>
      </c>
      <c r="C83" s="129"/>
      <c r="D83" s="129"/>
      <c r="E83" s="129" t="s">
        <v>269</v>
      </c>
      <c r="F83" s="129">
        <v>0</v>
      </c>
      <c r="G83" s="130">
        <v>0</v>
      </c>
      <c r="H83" s="129">
        <v>0</v>
      </c>
      <c r="I83" s="129">
        <v>0</v>
      </c>
      <c r="J83" s="129">
        <v>0</v>
      </c>
      <c r="K83" s="129" t="s">
        <v>394</v>
      </c>
    </row>
    <row r="84" spans="1:11" ht="24.75">
      <c r="A84" s="127">
        <v>77</v>
      </c>
      <c r="B84" s="127" t="s">
        <v>397</v>
      </c>
      <c r="C84" s="127"/>
      <c r="D84" s="127"/>
      <c r="E84" s="127" t="s">
        <v>269</v>
      </c>
      <c r="F84" s="127">
        <v>0</v>
      </c>
      <c r="G84" s="128">
        <v>0</v>
      </c>
      <c r="H84" s="127">
        <v>0</v>
      </c>
      <c r="I84" s="127">
        <v>0</v>
      </c>
      <c r="J84" s="127">
        <v>0</v>
      </c>
      <c r="K84" s="127" t="s">
        <v>394</v>
      </c>
    </row>
    <row r="85" spans="1:11" ht="24.75">
      <c r="A85" s="129">
        <v>78</v>
      </c>
      <c r="B85" s="129" t="s">
        <v>398</v>
      </c>
      <c r="C85" s="129"/>
      <c r="D85" s="129"/>
      <c r="E85" s="129" t="s">
        <v>269</v>
      </c>
      <c r="F85" s="129">
        <v>0</v>
      </c>
      <c r="G85" s="130">
        <v>0</v>
      </c>
      <c r="H85" s="129">
        <v>0</v>
      </c>
      <c r="I85" s="129">
        <v>0</v>
      </c>
      <c r="J85" s="129">
        <v>0</v>
      </c>
      <c r="K85" s="129" t="s">
        <v>394</v>
      </c>
    </row>
    <row r="86" spans="1:11" ht="24.75">
      <c r="A86" s="127">
        <v>79</v>
      </c>
      <c r="B86" s="127" t="s">
        <v>399</v>
      </c>
      <c r="C86" s="127"/>
      <c r="D86" s="127"/>
      <c r="E86" s="127" t="s">
        <v>269</v>
      </c>
      <c r="F86" s="127">
        <v>0</v>
      </c>
      <c r="G86" s="128">
        <v>0</v>
      </c>
      <c r="H86" s="127">
        <v>0</v>
      </c>
      <c r="I86" s="127">
        <v>0</v>
      </c>
      <c r="J86" s="127">
        <v>0</v>
      </c>
      <c r="K86" s="127" t="s">
        <v>394</v>
      </c>
    </row>
    <row r="87" spans="1:11" ht="24.75">
      <c r="A87" s="129">
        <v>80</v>
      </c>
      <c r="B87" s="129" t="s">
        <v>400</v>
      </c>
      <c r="C87" s="129"/>
      <c r="D87" s="129"/>
      <c r="E87" s="129" t="s">
        <v>269</v>
      </c>
      <c r="F87" s="129">
        <v>0</v>
      </c>
      <c r="G87" s="130">
        <v>0</v>
      </c>
      <c r="H87" s="129">
        <v>0</v>
      </c>
      <c r="I87" s="129">
        <v>0</v>
      </c>
      <c r="J87" s="129">
        <v>0</v>
      </c>
      <c r="K87" s="129" t="s">
        <v>394</v>
      </c>
    </row>
    <row r="88" spans="1:11" ht="24.75">
      <c r="A88" s="127">
        <v>81</v>
      </c>
      <c r="B88" s="127" t="s">
        <v>401</v>
      </c>
      <c r="C88" s="127"/>
      <c r="D88" s="127"/>
      <c r="E88" s="127" t="s">
        <v>269</v>
      </c>
      <c r="F88" s="127">
        <v>0</v>
      </c>
      <c r="G88" s="128">
        <v>0</v>
      </c>
      <c r="H88" s="127">
        <v>0</v>
      </c>
      <c r="I88" s="127">
        <v>0</v>
      </c>
      <c r="J88" s="127">
        <v>0</v>
      </c>
      <c r="K88" s="127" t="s">
        <v>394</v>
      </c>
    </row>
    <row r="89" spans="1:11" ht="24.75">
      <c r="A89" s="129">
        <v>82</v>
      </c>
      <c r="B89" s="129" t="s">
        <v>402</v>
      </c>
      <c r="C89" s="129"/>
      <c r="D89" s="129" t="s">
        <v>295</v>
      </c>
      <c r="E89" s="129" t="s">
        <v>296</v>
      </c>
      <c r="F89" s="129">
        <v>0</v>
      </c>
      <c r="G89" s="130">
        <v>0</v>
      </c>
      <c r="H89" s="129">
        <v>0</v>
      </c>
      <c r="I89" s="129">
        <v>0</v>
      </c>
      <c r="J89" s="129">
        <v>0</v>
      </c>
      <c r="K89" s="129" t="s">
        <v>394</v>
      </c>
    </row>
    <row r="90" spans="1:11" ht="24.75">
      <c r="A90" s="127">
        <v>83</v>
      </c>
      <c r="B90" s="127" t="s">
        <v>403</v>
      </c>
      <c r="C90" s="127"/>
      <c r="D90" s="127"/>
      <c r="E90" s="127" t="s">
        <v>269</v>
      </c>
      <c r="F90" s="127">
        <v>0</v>
      </c>
      <c r="G90" s="128">
        <v>0</v>
      </c>
      <c r="H90" s="127">
        <v>0</v>
      </c>
      <c r="I90" s="127">
        <v>0</v>
      </c>
      <c r="J90" s="127">
        <v>0</v>
      </c>
      <c r="K90" s="127" t="s">
        <v>394</v>
      </c>
    </row>
    <row r="91" spans="1:11" ht="24.75">
      <c r="A91" s="129">
        <v>84</v>
      </c>
      <c r="B91" s="129" t="s">
        <v>404</v>
      </c>
      <c r="C91" s="129"/>
      <c r="D91" s="129"/>
      <c r="E91" s="129" t="s">
        <v>269</v>
      </c>
      <c r="F91" s="129">
        <v>0</v>
      </c>
      <c r="G91" s="130">
        <v>0</v>
      </c>
      <c r="H91" s="129">
        <v>0</v>
      </c>
      <c r="I91" s="129">
        <v>0</v>
      </c>
      <c r="J91" s="129">
        <v>0</v>
      </c>
      <c r="K91" s="129" t="s">
        <v>394</v>
      </c>
    </row>
    <row r="92" spans="1:11" ht="24.75">
      <c r="A92" s="127">
        <v>85</v>
      </c>
      <c r="B92" s="127" t="s">
        <v>405</v>
      </c>
      <c r="C92" s="127"/>
      <c r="D92" s="127"/>
      <c r="E92" s="127" t="s">
        <v>269</v>
      </c>
      <c r="F92" s="127">
        <v>0</v>
      </c>
      <c r="G92" s="128">
        <v>0</v>
      </c>
      <c r="H92" s="127">
        <v>0</v>
      </c>
      <c r="I92" s="127">
        <v>0</v>
      </c>
      <c r="J92" s="127">
        <v>0</v>
      </c>
      <c r="K92" s="127" t="s">
        <v>394</v>
      </c>
    </row>
    <row r="93" spans="1:11" ht="24.75">
      <c r="A93" s="129">
        <v>86</v>
      </c>
      <c r="B93" s="129" t="s">
        <v>406</v>
      </c>
      <c r="C93" s="129"/>
      <c r="D93" s="129" t="s">
        <v>295</v>
      </c>
      <c r="E93" s="129" t="s">
        <v>296</v>
      </c>
      <c r="F93" s="129">
        <v>0</v>
      </c>
      <c r="G93" s="130">
        <v>0</v>
      </c>
      <c r="H93" s="129">
        <v>0</v>
      </c>
      <c r="I93" s="129">
        <v>0</v>
      </c>
      <c r="J93" s="129">
        <v>0</v>
      </c>
      <c r="K93" s="129" t="s">
        <v>394</v>
      </c>
    </row>
    <row r="94" spans="1:11" ht="24.75">
      <c r="A94" s="127">
        <v>87</v>
      </c>
      <c r="B94" s="127" t="s">
        <v>407</v>
      </c>
      <c r="C94" s="127"/>
      <c r="D94" s="127"/>
      <c r="E94" s="127" t="s">
        <v>269</v>
      </c>
      <c r="F94" s="127">
        <v>0</v>
      </c>
      <c r="G94" s="128">
        <v>0</v>
      </c>
      <c r="H94" s="127">
        <v>0</v>
      </c>
      <c r="I94" s="127">
        <v>0</v>
      </c>
      <c r="J94" s="127">
        <v>0</v>
      </c>
      <c r="K94" s="127" t="s">
        <v>394</v>
      </c>
    </row>
    <row r="95" spans="1:11" ht="24.75">
      <c r="A95" s="129">
        <v>88</v>
      </c>
      <c r="B95" s="129" t="s">
        <v>408</v>
      </c>
      <c r="C95" s="129"/>
      <c r="D95" s="129"/>
      <c r="E95" s="129" t="s">
        <v>269</v>
      </c>
      <c r="F95" s="129">
        <v>0</v>
      </c>
      <c r="G95" s="130">
        <v>0</v>
      </c>
      <c r="H95" s="129">
        <v>0</v>
      </c>
      <c r="I95" s="129">
        <v>0</v>
      </c>
      <c r="J95" s="129">
        <v>0</v>
      </c>
      <c r="K95" s="129" t="s">
        <v>394</v>
      </c>
    </row>
    <row r="96" spans="1:11" ht="24.75">
      <c r="A96" s="127">
        <v>89</v>
      </c>
      <c r="B96" s="127" t="s">
        <v>409</v>
      </c>
      <c r="C96" s="127"/>
      <c r="D96" s="127"/>
      <c r="E96" s="127" t="s">
        <v>269</v>
      </c>
      <c r="F96" s="127">
        <v>0</v>
      </c>
      <c r="G96" s="128">
        <v>0</v>
      </c>
      <c r="H96" s="127">
        <v>0</v>
      </c>
      <c r="I96" s="127">
        <v>0</v>
      </c>
      <c r="J96" s="127">
        <v>0</v>
      </c>
      <c r="K96" s="127" t="s">
        <v>394</v>
      </c>
    </row>
    <row r="97" spans="1:11" ht="24.75">
      <c r="A97" s="129">
        <v>90</v>
      </c>
      <c r="B97" s="129" t="s">
        <v>410</v>
      </c>
      <c r="C97" s="129"/>
      <c r="D97" s="129"/>
      <c r="E97" s="129" t="s">
        <v>269</v>
      </c>
      <c r="F97" s="129">
        <v>0</v>
      </c>
      <c r="G97" s="130">
        <v>0</v>
      </c>
      <c r="H97" s="129">
        <v>0</v>
      </c>
      <c r="I97" s="129">
        <v>0</v>
      </c>
      <c r="J97" s="129">
        <v>0</v>
      </c>
      <c r="K97" s="129" t="s">
        <v>394</v>
      </c>
    </row>
    <row r="98" spans="1:11" ht="24.75">
      <c r="A98" s="127">
        <v>91</v>
      </c>
      <c r="B98" s="127" t="s">
        <v>411</v>
      </c>
      <c r="C98" s="127"/>
      <c r="D98" s="127"/>
      <c r="E98" s="127" t="s">
        <v>269</v>
      </c>
      <c r="F98" s="127">
        <v>0</v>
      </c>
      <c r="G98" s="128">
        <v>0</v>
      </c>
      <c r="H98" s="127">
        <v>0</v>
      </c>
      <c r="I98" s="127">
        <v>0</v>
      </c>
      <c r="J98" s="127">
        <v>0</v>
      </c>
      <c r="K98" s="127" t="s">
        <v>394</v>
      </c>
    </row>
    <row r="99" spans="1:11" ht="24.75">
      <c r="A99" s="129">
        <v>92</v>
      </c>
      <c r="B99" s="129" t="s">
        <v>412</v>
      </c>
      <c r="C99" s="129"/>
      <c r="D99" s="129"/>
      <c r="E99" s="129" t="s">
        <v>269</v>
      </c>
      <c r="F99" s="129">
        <v>0</v>
      </c>
      <c r="G99" s="130">
        <v>0</v>
      </c>
      <c r="H99" s="129">
        <v>0</v>
      </c>
      <c r="I99" s="129">
        <v>0</v>
      </c>
      <c r="J99" s="129">
        <v>0</v>
      </c>
      <c r="K99" s="129" t="s">
        <v>394</v>
      </c>
    </row>
    <row r="100" spans="1:11" ht="24.75">
      <c r="A100" s="127">
        <v>93</v>
      </c>
      <c r="B100" s="127" t="s">
        <v>413</v>
      </c>
      <c r="C100" s="127"/>
      <c r="D100" s="127"/>
      <c r="E100" s="127" t="s">
        <v>269</v>
      </c>
      <c r="F100" s="127">
        <v>0</v>
      </c>
      <c r="G100" s="128">
        <v>0</v>
      </c>
      <c r="H100" s="127">
        <v>0</v>
      </c>
      <c r="I100" s="127">
        <v>0</v>
      </c>
      <c r="J100" s="127">
        <v>0</v>
      </c>
      <c r="K100" s="127" t="s">
        <v>394</v>
      </c>
    </row>
    <row r="101" spans="1:11" ht="24.75">
      <c r="A101" s="129">
        <v>94</v>
      </c>
      <c r="B101" s="129" t="s">
        <v>414</v>
      </c>
      <c r="C101" s="129"/>
      <c r="D101" s="129"/>
      <c r="E101" s="129" t="s">
        <v>269</v>
      </c>
      <c r="F101" s="129">
        <v>0</v>
      </c>
      <c r="G101" s="130">
        <v>0</v>
      </c>
      <c r="H101" s="129">
        <v>0</v>
      </c>
      <c r="I101" s="129">
        <v>0</v>
      </c>
      <c r="J101" s="129">
        <v>0</v>
      </c>
      <c r="K101" s="129" t="s">
        <v>394</v>
      </c>
    </row>
    <row r="102" spans="1:11" ht="24.75">
      <c r="A102" s="127">
        <v>95</v>
      </c>
      <c r="B102" s="127" t="s">
        <v>415</v>
      </c>
      <c r="C102" s="127"/>
      <c r="D102" s="127"/>
      <c r="E102" s="127" t="s">
        <v>269</v>
      </c>
      <c r="F102" s="127">
        <v>0</v>
      </c>
      <c r="G102" s="128">
        <v>0</v>
      </c>
      <c r="H102" s="127">
        <v>0</v>
      </c>
      <c r="I102" s="127">
        <v>0</v>
      </c>
      <c r="J102" s="127">
        <v>0</v>
      </c>
      <c r="K102" s="127" t="s">
        <v>394</v>
      </c>
    </row>
    <row r="103" spans="1:11" ht="24.75">
      <c r="A103" s="129">
        <v>96</v>
      </c>
      <c r="B103" s="129" t="s">
        <v>416</v>
      </c>
      <c r="C103" s="129"/>
      <c r="D103" s="129"/>
      <c r="E103" s="129" t="s">
        <v>269</v>
      </c>
      <c r="F103" s="129">
        <v>0</v>
      </c>
      <c r="G103" s="130">
        <v>0</v>
      </c>
      <c r="H103" s="129">
        <v>0</v>
      </c>
      <c r="I103" s="129">
        <v>0</v>
      </c>
      <c r="J103" s="129">
        <v>0</v>
      </c>
      <c r="K103" s="129" t="s">
        <v>394</v>
      </c>
    </row>
    <row r="104" spans="1:11" ht="24.75">
      <c r="A104" s="127">
        <v>97</v>
      </c>
      <c r="B104" s="127" t="s">
        <v>417</v>
      </c>
      <c r="C104" s="127"/>
      <c r="D104" s="127"/>
      <c r="E104" s="127" t="s">
        <v>269</v>
      </c>
      <c r="F104" s="127">
        <v>0</v>
      </c>
      <c r="G104" s="128">
        <v>0</v>
      </c>
      <c r="H104" s="127">
        <v>0</v>
      </c>
      <c r="I104" s="127">
        <v>0</v>
      </c>
      <c r="J104" s="127">
        <v>0</v>
      </c>
      <c r="K104" s="127" t="s">
        <v>394</v>
      </c>
    </row>
    <row r="105" spans="1:11" ht="24.75">
      <c r="A105" s="129">
        <v>98</v>
      </c>
      <c r="B105" s="129" t="s">
        <v>418</v>
      </c>
      <c r="C105" s="129"/>
      <c r="D105" s="129"/>
      <c r="E105" s="129" t="s">
        <v>269</v>
      </c>
      <c r="F105" s="129">
        <v>0</v>
      </c>
      <c r="G105" s="130">
        <v>0</v>
      </c>
      <c r="H105" s="129">
        <v>0</v>
      </c>
      <c r="I105" s="129">
        <v>0</v>
      </c>
      <c r="J105" s="129">
        <v>0</v>
      </c>
      <c r="K105" s="129" t="s">
        <v>394</v>
      </c>
    </row>
    <row r="106" spans="1:11" ht="24.75">
      <c r="A106" s="127">
        <v>99</v>
      </c>
      <c r="B106" s="127" t="s">
        <v>419</v>
      </c>
      <c r="C106" s="127"/>
      <c r="D106" s="127"/>
      <c r="E106" s="127" t="s">
        <v>269</v>
      </c>
      <c r="F106" s="127">
        <v>0</v>
      </c>
      <c r="G106" s="128">
        <v>0</v>
      </c>
      <c r="H106" s="127">
        <v>0</v>
      </c>
      <c r="I106" s="127">
        <v>0</v>
      </c>
      <c r="J106" s="127">
        <v>0</v>
      </c>
      <c r="K106" s="127" t="s">
        <v>394</v>
      </c>
    </row>
    <row r="107" spans="1:11" ht="24.75">
      <c r="A107" s="129">
        <v>100</v>
      </c>
      <c r="B107" s="129" t="s">
        <v>420</v>
      </c>
      <c r="C107" s="129"/>
      <c r="D107" s="129"/>
      <c r="E107" s="129" t="s">
        <v>269</v>
      </c>
      <c r="F107" s="129">
        <v>0</v>
      </c>
      <c r="G107" s="130">
        <v>0</v>
      </c>
      <c r="H107" s="129">
        <v>0</v>
      </c>
      <c r="I107" s="129">
        <v>0</v>
      </c>
      <c r="J107" s="129">
        <v>0</v>
      </c>
      <c r="K107" s="129" t="s">
        <v>394</v>
      </c>
    </row>
    <row r="108" spans="1:11" ht="37.5">
      <c r="A108" s="127">
        <v>101</v>
      </c>
      <c r="B108" s="127" t="s">
        <v>421</v>
      </c>
      <c r="C108" s="127"/>
      <c r="D108" s="127"/>
      <c r="E108" s="127" t="s">
        <v>269</v>
      </c>
      <c r="F108" s="127">
        <v>0</v>
      </c>
      <c r="G108" s="128">
        <v>0</v>
      </c>
      <c r="H108" s="127">
        <v>0</v>
      </c>
      <c r="I108" s="127">
        <v>0</v>
      </c>
      <c r="J108" s="127">
        <v>0</v>
      </c>
      <c r="K108" s="127" t="s">
        <v>394</v>
      </c>
    </row>
    <row r="109" spans="1:11" ht="24.75">
      <c r="A109" s="129">
        <v>102</v>
      </c>
      <c r="B109" s="129" t="s">
        <v>422</v>
      </c>
      <c r="C109" s="129"/>
      <c r="D109" s="129"/>
      <c r="E109" s="129" t="s">
        <v>269</v>
      </c>
      <c r="F109" s="129">
        <v>0</v>
      </c>
      <c r="G109" s="130">
        <v>0</v>
      </c>
      <c r="H109" s="129">
        <v>0</v>
      </c>
      <c r="I109" s="129">
        <v>0</v>
      </c>
      <c r="J109" s="129">
        <v>0</v>
      </c>
      <c r="K109" s="129" t="s">
        <v>394</v>
      </c>
    </row>
    <row r="110" spans="1:11" ht="24.75">
      <c r="A110" s="127">
        <v>103</v>
      </c>
      <c r="B110" s="127" t="s">
        <v>423</v>
      </c>
      <c r="C110" s="127"/>
      <c r="D110" s="127"/>
      <c r="E110" s="127" t="s">
        <v>269</v>
      </c>
      <c r="F110" s="127">
        <v>0</v>
      </c>
      <c r="G110" s="128">
        <v>0</v>
      </c>
      <c r="H110" s="127">
        <v>0</v>
      </c>
      <c r="I110" s="127">
        <v>0</v>
      </c>
      <c r="J110" s="127">
        <v>0</v>
      </c>
      <c r="K110" s="127" t="s">
        <v>394</v>
      </c>
    </row>
    <row r="111" spans="1:11" ht="24.75">
      <c r="A111" s="129">
        <v>104</v>
      </c>
      <c r="B111" s="129" t="s">
        <v>424</v>
      </c>
      <c r="C111" s="129"/>
      <c r="D111" s="129"/>
      <c r="E111" s="129" t="s">
        <v>269</v>
      </c>
      <c r="F111" s="129">
        <v>0</v>
      </c>
      <c r="G111" s="130">
        <v>0</v>
      </c>
      <c r="H111" s="129">
        <v>0</v>
      </c>
      <c r="I111" s="129">
        <v>0</v>
      </c>
      <c r="J111" s="129">
        <v>0</v>
      </c>
      <c r="K111" s="129" t="s">
        <v>394</v>
      </c>
    </row>
    <row r="112" spans="1:11" ht="24.75">
      <c r="A112" s="127">
        <v>105</v>
      </c>
      <c r="B112" s="127" t="s">
        <v>425</v>
      </c>
      <c r="C112" s="127"/>
      <c r="D112" s="127"/>
      <c r="E112" s="127" t="s">
        <v>269</v>
      </c>
      <c r="F112" s="127">
        <v>0</v>
      </c>
      <c r="G112" s="128">
        <v>0</v>
      </c>
      <c r="H112" s="127">
        <v>0</v>
      </c>
      <c r="I112" s="127">
        <v>0</v>
      </c>
      <c r="J112" s="127">
        <v>0</v>
      </c>
      <c r="K112" s="127" t="s">
        <v>394</v>
      </c>
    </row>
    <row r="113" spans="1:11" ht="24.75">
      <c r="A113" s="129">
        <v>106</v>
      </c>
      <c r="B113" s="129" t="s">
        <v>426</v>
      </c>
      <c r="C113" s="129"/>
      <c r="D113" s="129"/>
      <c r="E113" s="129" t="s">
        <v>269</v>
      </c>
      <c r="F113" s="129">
        <v>0</v>
      </c>
      <c r="G113" s="130">
        <v>0</v>
      </c>
      <c r="H113" s="129">
        <v>0</v>
      </c>
      <c r="I113" s="129">
        <v>0</v>
      </c>
      <c r="J113" s="129">
        <v>0</v>
      </c>
      <c r="K113" s="129" t="s">
        <v>394</v>
      </c>
    </row>
    <row r="114" spans="1:11" ht="24.75">
      <c r="A114" s="127">
        <v>107</v>
      </c>
      <c r="B114" s="127" t="s">
        <v>427</v>
      </c>
      <c r="C114" s="127"/>
      <c r="D114" s="127"/>
      <c r="E114" s="127" t="s">
        <v>269</v>
      </c>
      <c r="F114" s="127">
        <v>0</v>
      </c>
      <c r="G114" s="128">
        <v>0</v>
      </c>
      <c r="H114" s="127">
        <v>0</v>
      </c>
      <c r="I114" s="127">
        <v>0</v>
      </c>
      <c r="J114" s="127">
        <v>0</v>
      </c>
      <c r="K114" s="127" t="s">
        <v>394</v>
      </c>
    </row>
    <row r="115" spans="1:11" ht="24.75">
      <c r="A115" s="129">
        <v>108</v>
      </c>
      <c r="B115" s="129" t="s">
        <v>428</v>
      </c>
      <c r="C115" s="129"/>
      <c r="D115" s="129"/>
      <c r="E115" s="129" t="s">
        <v>269</v>
      </c>
      <c r="F115" s="129">
        <v>0</v>
      </c>
      <c r="G115" s="130">
        <v>0</v>
      </c>
      <c r="H115" s="129">
        <v>0</v>
      </c>
      <c r="I115" s="129">
        <v>0</v>
      </c>
      <c r="J115" s="129">
        <v>0</v>
      </c>
      <c r="K115" s="129" t="s">
        <v>394</v>
      </c>
    </row>
    <row r="116" spans="1:11" ht="24.75">
      <c r="A116" s="127">
        <v>109</v>
      </c>
      <c r="B116" s="127" t="s">
        <v>429</v>
      </c>
      <c r="C116" s="127"/>
      <c r="D116" s="127"/>
      <c r="E116" s="127" t="s">
        <v>269</v>
      </c>
      <c r="F116" s="127">
        <v>0</v>
      </c>
      <c r="G116" s="128">
        <v>0</v>
      </c>
      <c r="H116" s="127">
        <v>0</v>
      </c>
      <c r="I116" s="127">
        <v>0</v>
      </c>
      <c r="J116" s="127">
        <v>0</v>
      </c>
      <c r="K116" s="127" t="s">
        <v>394</v>
      </c>
    </row>
    <row r="117" spans="1:11" ht="24.75">
      <c r="A117" s="129">
        <v>110</v>
      </c>
      <c r="B117" s="129" t="s">
        <v>430</v>
      </c>
      <c r="C117" s="129"/>
      <c r="D117" s="129"/>
      <c r="E117" s="129" t="s">
        <v>269</v>
      </c>
      <c r="F117" s="129">
        <v>0</v>
      </c>
      <c r="G117" s="130">
        <v>0</v>
      </c>
      <c r="H117" s="129">
        <v>0</v>
      </c>
      <c r="I117" s="129">
        <v>0</v>
      </c>
      <c r="J117" s="129">
        <v>0</v>
      </c>
      <c r="K117" s="129" t="s">
        <v>394</v>
      </c>
    </row>
    <row r="118" spans="1:11" ht="24.75">
      <c r="A118" s="127">
        <v>111</v>
      </c>
      <c r="B118" s="127" t="s">
        <v>431</v>
      </c>
      <c r="C118" s="127"/>
      <c r="D118" s="127"/>
      <c r="E118" s="127" t="s">
        <v>269</v>
      </c>
      <c r="F118" s="127">
        <v>0</v>
      </c>
      <c r="G118" s="128">
        <v>0</v>
      </c>
      <c r="H118" s="127">
        <v>0</v>
      </c>
      <c r="I118" s="127">
        <v>0</v>
      </c>
      <c r="J118" s="127">
        <v>0</v>
      </c>
      <c r="K118" s="127" t="s">
        <v>394</v>
      </c>
    </row>
    <row r="119" spans="1:11" ht="24.75">
      <c r="A119" s="129">
        <v>112</v>
      </c>
      <c r="B119" s="129" t="s">
        <v>432</v>
      </c>
      <c r="C119" s="129"/>
      <c r="D119" s="129"/>
      <c r="E119" s="129" t="s">
        <v>269</v>
      </c>
      <c r="F119" s="129">
        <v>0</v>
      </c>
      <c r="G119" s="130">
        <v>0</v>
      </c>
      <c r="H119" s="129">
        <v>0</v>
      </c>
      <c r="I119" s="129">
        <v>0</v>
      </c>
      <c r="J119" s="129">
        <v>0</v>
      </c>
      <c r="K119" s="129" t="s">
        <v>394</v>
      </c>
    </row>
    <row r="120" spans="1:11" ht="24.75">
      <c r="A120" s="127">
        <v>113</v>
      </c>
      <c r="B120" s="127" t="s">
        <v>433</v>
      </c>
      <c r="C120" s="127"/>
      <c r="D120" s="127"/>
      <c r="E120" s="127" t="s">
        <v>269</v>
      </c>
      <c r="F120" s="127">
        <v>0</v>
      </c>
      <c r="G120" s="128">
        <v>0</v>
      </c>
      <c r="H120" s="127">
        <v>0</v>
      </c>
      <c r="I120" s="127">
        <v>0</v>
      </c>
      <c r="J120" s="127">
        <v>0</v>
      </c>
      <c r="K120" s="127" t="s">
        <v>394</v>
      </c>
    </row>
    <row r="121" spans="1:11" ht="24.75">
      <c r="A121" s="129">
        <v>114</v>
      </c>
      <c r="B121" s="129" t="s">
        <v>434</v>
      </c>
      <c r="C121" s="129"/>
      <c r="D121" s="129"/>
      <c r="E121" s="129" t="s">
        <v>269</v>
      </c>
      <c r="F121" s="129">
        <v>0</v>
      </c>
      <c r="G121" s="130">
        <v>0</v>
      </c>
      <c r="H121" s="129">
        <v>0</v>
      </c>
      <c r="I121" s="129">
        <v>0</v>
      </c>
      <c r="J121" s="129">
        <v>0</v>
      </c>
      <c r="K121" s="129" t="s">
        <v>394</v>
      </c>
    </row>
    <row r="122" spans="1:11" ht="24.75">
      <c r="A122" s="127">
        <v>115</v>
      </c>
      <c r="B122" s="127" t="s">
        <v>435</v>
      </c>
      <c r="C122" s="127"/>
      <c r="D122" s="127"/>
      <c r="E122" s="127" t="s">
        <v>269</v>
      </c>
      <c r="F122" s="127">
        <v>0</v>
      </c>
      <c r="G122" s="128">
        <v>0</v>
      </c>
      <c r="H122" s="127">
        <v>0</v>
      </c>
      <c r="I122" s="127">
        <v>0</v>
      </c>
      <c r="J122" s="127">
        <v>0</v>
      </c>
      <c r="K122" s="127" t="s">
        <v>394</v>
      </c>
    </row>
    <row r="123" spans="1:11" ht="24.75">
      <c r="A123" s="129">
        <v>116</v>
      </c>
      <c r="B123" s="129" t="s">
        <v>436</v>
      </c>
      <c r="C123" s="129"/>
      <c r="D123" s="129"/>
      <c r="E123" s="129" t="s">
        <v>269</v>
      </c>
      <c r="F123" s="129">
        <v>0</v>
      </c>
      <c r="G123" s="130">
        <v>0</v>
      </c>
      <c r="H123" s="129">
        <v>0</v>
      </c>
      <c r="I123" s="129">
        <v>0</v>
      </c>
      <c r="J123" s="129">
        <v>0</v>
      </c>
      <c r="K123" s="129" t="s">
        <v>394</v>
      </c>
    </row>
    <row r="126" ht="12">
      <c r="A126" s="131" t="s">
        <v>437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26"/>
  <sheetViews>
    <sheetView zoomScalePageLayoutView="0" workbookViewId="0" topLeftCell="A1">
      <selection activeCell="L8" sqref="L8"/>
    </sheetView>
  </sheetViews>
  <sheetFormatPr defaultColWidth="9.140625" defaultRowHeight="12.75"/>
  <sheetData>
    <row r="1" ht="17.25">
      <c r="A1" s="132" t="s">
        <v>438</v>
      </c>
    </row>
    <row r="3" ht="17.25">
      <c r="A3" s="133">
        <v>42629</v>
      </c>
    </row>
    <row r="5" ht="15">
      <c r="A5" s="134" t="s">
        <v>258</v>
      </c>
    </row>
    <row r="7" spans="1:11" ht="25.5">
      <c r="A7" s="135" t="s">
        <v>73</v>
      </c>
      <c r="B7" s="135" t="s">
        <v>259</v>
      </c>
      <c r="C7" s="135" t="s">
        <v>260</v>
      </c>
      <c r="D7" s="135" t="s">
        <v>261</v>
      </c>
      <c r="E7" s="135" t="s">
        <v>262</v>
      </c>
      <c r="F7" s="135" t="s">
        <v>263</v>
      </c>
      <c r="G7" s="135" t="s">
        <v>264</v>
      </c>
      <c r="H7" s="135" t="s">
        <v>68</v>
      </c>
      <c r="I7" s="135" t="s">
        <v>265</v>
      </c>
      <c r="J7" s="135" t="s">
        <v>266</v>
      </c>
      <c r="K7" s="135" t="s">
        <v>267</v>
      </c>
    </row>
    <row r="8" spans="1:11" ht="24.75">
      <c r="A8" s="136">
        <v>1</v>
      </c>
      <c r="B8" s="136" t="s">
        <v>297</v>
      </c>
      <c r="C8" s="136"/>
      <c r="D8" s="136"/>
      <c r="E8" s="136" t="s">
        <v>269</v>
      </c>
      <c r="F8" s="136">
        <v>30</v>
      </c>
      <c r="G8" s="136">
        <v>0</v>
      </c>
      <c r="H8" s="128">
        <v>11</v>
      </c>
      <c r="I8" s="128">
        <v>2.7273</v>
      </c>
      <c r="J8" s="128">
        <v>30</v>
      </c>
      <c r="K8" s="128" t="s">
        <v>270</v>
      </c>
    </row>
    <row r="9" spans="1:11" ht="24.75">
      <c r="A9" s="137">
        <v>2</v>
      </c>
      <c r="B9" s="137" t="s">
        <v>275</v>
      </c>
      <c r="C9" s="137"/>
      <c r="D9" s="137"/>
      <c r="E9" s="137" t="s">
        <v>269</v>
      </c>
      <c r="F9" s="137">
        <v>30</v>
      </c>
      <c r="G9" s="137">
        <v>0</v>
      </c>
      <c r="H9" s="130">
        <v>12</v>
      </c>
      <c r="I9" s="130">
        <v>2.5</v>
      </c>
      <c r="J9" s="130">
        <v>27.4997</v>
      </c>
      <c r="K9" s="130" t="s">
        <v>439</v>
      </c>
    </row>
    <row r="10" spans="1:11" ht="24.75">
      <c r="A10" s="136">
        <v>3</v>
      </c>
      <c r="B10" s="136" t="s">
        <v>309</v>
      </c>
      <c r="C10" s="136"/>
      <c r="D10" s="136"/>
      <c r="E10" s="136" t="s">
        <v>269</v>
      </c>
      <c r="F10" s="136">
        <v>30</v>
      </c>
      <c r="G10" s="136">
        <v>0</v>
      </c>
      <c r="H10" s="128">
        <v>12</v>
      </c>
      <c r="I10" s="128">
        <v>2.5</v>
      </c>
      <c r="J10" s="128">
        <v>27.4997</v>
      </c>
      <c r="K10" s="128" t="s">
        <v>439</v>
      </c>
    </row>
    <row r="11" spans="1:11" ht="24.75">
      <c r="A11" s="137">
        <v>4</v>
      </c>
      <c r="B11" s="137" t="s">
        <v>292</v>
      </c>
      <c r="C11" s="137"/>
      <c r="D11" s="137"/>
      <c r="E11" s="137" t="s">
        <v>269</v>
      </c>
      <c r="F11" s="137">
        <v>30</v>
      </c>
      <c r="G11" s="137">
        <v>0</v>
      </c>
      <c r="H11" s="130">
        <v>12</v>
      </c>
      <c r="I11" s="130">
        <v>2.5</v>
      </c>
      <c r="J11" s="130">
        <v>27.4997</v>
      </c>
      <c r="K11" s="130" t="s">
        <v>439</v>
      </c>
    </row>
    <row r="12" spans="1:11" ht="24.75">
      <c r="A12" s="136">
        <v>5</v>
      </c>
      <c r="B12" s="136" t="s">
        <v>336</v>
      </c>
      <c r="C12" s="136"/>
      <c r="D12" s="136"/>
      <c r="E12" s="136" t="s">
        <v>269</v>
      </c>
      <c r="F12" s="136">
        <v>30</v>
      </c>
      <c r="G12" s="136">
        <v>0</v>
      </c>
      <c r="H12" s="128">
        <v>12</v>
      </c>
      <c r="I12" s="128">
        <v>2.5</v>
      </c>
      <c r="J12" s="128">
        <v>27.4997</v>
      </c>
      <c r="K12" s="128" t="s">
        <v>439</v>
      </c>
    </row>
    <row r="13" spans="1:11" ht="24.75">
      <c r="A13" s="137">
        <v>6</v>
      </c>
      <c r="B13" s="137" t="s">
        <v>350</v>
      </c>
      <c r="C13" s="137"/>
      <c r="D13" s="137"/>
      <c r="E13" s="137" t="s">
        <v>269</v>
      </c>
      <c r="F13" s="137">
        <v>30</v>
      </c>
      <c r="G13" s="137">
        <v>0</v>
      </c>
      <c r="H13" s="130">
        <v>13</v>
      </c>
      <c r="I13" s="130">
        <v>2.3077</v>
      </c>
      <c r="J13" s="130">
        <v>25.3844</v>
      </c>
      <c r="K13" s="130" t="s">
        <v>440</v>
      </c>
    </row>
    <row r="14" spans="1:11" ht="24.75">
      <c r="A14" s="136">
        <v>7</v>
      </c>
      <c r="B14" s="136" t="s">
        <v>342</v>
      </c>
      <c r="C14" s="136"/>
      <c r="D14" s="136"/>
      <c r="E14" s="136" t="s">
        <v>269</v>
      </c>
      <c r="F14" s="136">
        <v>30</v>
      </c>
      <c r="G14" s="136">
        <v>0</v>
      </c>
      <c r="H14" s="128">
        <v>13</v>
      </c>
      <c r="I14" s="128">
        <v>2.3077</v>
      </c>
      <c r="J14" s="128">
        <v>25.3844</v>
      </c>
      <c r="K14" s="128" t="s">
        <v>440</v>
      </c>
    </row>
    <row r="15" spans="1:11" ht="24.75">
      <c r="A15" s="137">
        <v>8</v>
      </c>
      <c r="B15" s="137" t="s">
        <v>329</v>
      </c>
      <c r="C15" s="137"/>
      <c r="D15" s="137"/>
      <c r="E15" s="137" t="s">
        <v>269</v>
      </c>
      <c r="F15" s="137">
        <v>30</v>
      </c>
      <c r="G15" s="137">
        <v>0</v>
      </c>
      <c r="H15" s="130">
        <v>14</v>
      </c>
      <c r="I15" s="130">
        <v>2.1429</v>
      </c>
      <c r="J15" s="130">
        <v>23.5717</v>
      </c>
      <c r="K15" s="130" t="s">
        <v>441</v>
      </c>
    </row>
    <row r="16" spans="1:11" ht="24.75">
      <c r="A16" s="136">
        <v>9</v>
      </c>
      <c r="B16" s="136" t="s">
        <v>393</v>
      </c>
      <c r="C16" s="136"/>
      <c r="D16" s="136" t="s">
        <v>295</v>
      </c>
      <c r="E16" s="136" t="s">
        <v>296</v>
      </c>
      <c r="F16" s="136">
        <v>30</v>
      </c>
      <c r="G16" s="136">
        <v>0</v>
      </c>
      <c r="H16" s="128">
        <v>14</v>
      </c>
      <c r="I16" s="128">
        <v>2.1429</v>
      </c>
      <c r="J16" s="128">
        <v>23.5717</v>
      </c>
      <c r="K16" s="128" t="s">
        <v>441</v>
      </c>
    </row>
    <row r="17" spans="1:11" ht="24.75">
      <c r="A17" s="137">
        <v>10</v>
      </c>
      <c r="B17" s="137" t="s">
        <v>377</v>
      </c>
      <c r="C17" s="137"/>
      <c r="D17" s="137"/>
      <c r="E17" s="137" t="s">
        <v>269</v>
      </c>
      <c r="F17" s="137">
        <v>30</v>
      </c>
      <c r="G17" s="137">
        <v>0</v>
      </c>
      <c r="H17" s="130">
        <v>15</v>
      </c>
      <c r="I17" s="130">
        <v>2</v>
      </c>
      <c r="J17" s="130">
        <v>21.9998</v>
      </c>
      <c r="K17" s="130" t="s">
        <v>442</v>
      </c>
    </row>
    <row r="18" spans="1:11" ht="24.75">
      <c r="A18" s="136">
        <v>11</v>
      </c>
      <c r="B18" s="136" t="s">
        <v>308</v>
      </c>
      <c r="C18" s="136"/>
      <c r="D18" s="136"/>
      <c r="E18" s="136" t="s">
        <v>269</v>
      </c>
      <c r="F18" s="136">
        <v>30</v>
      </c>
      <c r="G18" s="136">
        <v>0</v>
      </c>
      <c r="H18" s="128">
        <v>15</v>
      </c>
      <c r="I18" s="128">
        <v>2</v>
      </c>
      <c r="J18" s="128">
        <v>21.9998</v>
      </c>
      <c r="K18" s="128" t="s">
        <v>442</v>
      </c>
    </row>
    <row r="19" spans="1:11" ht="24.75">
      <c r="A19" s="137">
        <v>12</v>
      </c>
      <c r="B19" s="137" t="s">
        <v>291</v>
      </c>
      <c r="C19" s="137"/>
      <c r="D19" s="137"/>
      <c r="E19" s="137" t="s">
        <v>269</v>
      </c>
      <c r="F19" s="137">
        <v>30</v>
      </c>
      <c r="G19" s="137">
        <v>0</v>
      </c>
      <c r="H19" s="130">
        <v>15</v>
      </c>
      <c r="I19" s="130">
        <v>2</v>
      </c>
      <c r="J19" s="130">
        <v>21.9998</v>
      </c>
      <c r="K19" s="130" t="s">
        <v>442</v>
      </c>
    </row>
    <row r="20" spans="1:11" ht="24.75">
      <c r="A20" s="136">
        <v>13</v>
      </c>
      <c r="B20" s="136" t="s">
        <v>323</v>
      </c>
      <c r="C20" s="136"/>
      <c r="D20" s="136"/>
      <c r="E20" s="136" t="s">
        <v>269</v>
      </c>
      <c r="F20" s="136">
        <v>30</v>
      </c>
      <c r="G20" s="136">
        <v>0</v>
      </c>
      <c r="H20" s="128">
        <v>16</v>
      </c>
      <c r="I20" s="128">
        <v>1.875</v>
      </c>
      <c r="J20" s="128">
        <v>20.6248</v>
      </c>
      <c r="K20" s="128" t="s">
        <v>443</v>
      </c>
    </row>
    <row r="21" spans="1:11" ht="24.75">
      <c r="A21" s="137">
        <v>14</v>
      </c>
      <c r="B21" s="137" t="s">
        <v>282</v>
      </c>
      <c r="C21" s="137"/>
      <c r="D21" s="137"/>
      <c r="E21" s="137" t="s">
        <v>269</v>
      </c>
      <c r="F21" s="137">
        <v>30</v>
      </c>
      <c r="G21" s="137">
        <v>0</v>
      </c>
      <c r="H21" s="130">
        <v>16</v>
      </c>
      <c r="I21" s="130">
        <v>1.875</v>
      </c>
      <c r="J21" s="130">
        <v>20.6248</v>
      </c>
      <c r="K21" s="130" t="s">
        <v>443</v>
      </c>
    </row>
    <row r="22" spans="1:11" ht="24.75">
      <c r="A22" s="136">
        <v>15</v>
      </c>
      <c r="B22" s="136" t="s">
        <v>346</v>
      </c>
      <c r="C22" s="136"/>
      <c r="D22" s="136"/>
      <c r="E22" s="136" t="s">
        <v>269</v>
      </c>
      <c r="F22" s="136">
        <v>30</v>
      </c>
      <c r="G22" s="136">
        <v>0</v>
      </c>
      <c r="H22" s="128">
        <v>17</v>
      </c>
      <c r="I22" s="128">
        <v>1.7647</v>
      </c>
      <c r="J22" s="128">
        <v>19.4115</v>
      </c>
      <c r="K22" s="128" t="s">
        <v>444</v>
      </c>
    </row>
    <row r="23" spans="1:11" ht="24.75">
      <c r="A23" s="137">
        <v>16</v>
      </c>
      <c r="B23" s="137" t="s">
        <v>369</v>
      </c>
      <c r="C23" s="137"/>
      <c r="D23" s="137"/>
      <c r="E23" s="137" t="s">
        <v>269</v>
      </c>
      <c r="F23" s="137">
        <v>30</v>
      </c>
      <c r="G23" s="137">
        <v>0</v>
      </c>
      <c r="H23" s="130">
        <v>17</v>
      </c>
      <c r="I23" s="130">
        <v>1.7647</v>
      </c>
      <c r="J23" s="130">
        <v>19.4115</v>
      </c>
      <c r="K23" s="130" t="s">
        <v>444</v>
      </c>
    </row>
    <row r="24" spans="1:11" ht="24.75">
      <c r="A24" s="136">
        <v>17</v>
      </c>
      <c r="B24" s="136" t="s">
        <v>306</v>
      </c>
      <c r="C24" s="136"/>
      <c r="D24" s="136"/>
      <c r="E24" s="136" t="s">
        <v>269</v>
      </c>
      <c r="F24" s="136">
        <v>30</v>
      </c>
      <c r="G24" s="136">
        <v>0</v>
      </c>
      <c r="H24" s="128">
        <v>18</v>
      </c>
      <c r="I24" s="128">
        <v>1.6667</v>
      </c>
      <c r="J24" s="128">
        <v>18.3335</v>
      </c>
      <c r="K24" s="128" t="s">
        <v>445</v>
      </c>
    </row>
    <row r="25" spans="1:11" ht="24.75">
      <c r="A25" s="137">
        <v>18</v>
      </c>
      <c r="B25" s="137" t="s">
        <v>345</v>
      </c>
      <c r="C25" s="137"/>
      <c r="D25" s="137"/>
      <c r="E25" s="137" t="s">
        <v>269</v>
      </c>
      <c r="F25" s="137">
        <v>30</v>
      </c>
      <c r="G25" s="137">
        <v>0</v>
      </c>
      <c r="H25" s="130">
        <v>18</v>
      </c>
      <c r="I25" s="130">
        <v>1.6667</v>
      </c>
      <c r="J25" s="130">
        <v>18.3335</v>
      </c>
      <c r="K25" s="130" t="s">
        <v>445</v>
      </c>
    </row>
    <row r="26" spans="1:11" ht="24.75">
      <c r="A26" s="136">
        <v>19</v>
      </c>
      <c r="B26" s="136" t="s">
        <v>316</v>
      </c>
      <c r="C26" s="136"/>
      <c r="D26" s="136"/>
      <c r="E26" s="136" t="s">
        <v>269</v>
      </c>
      <c r="F26" s="136">
        <v>30</v>
      </c>
      <c r="G26" s="136">
        <v>0</v>
      </c>
      <c r="H26" s="128">
        <v>19</v>
      </c>
      <c r="I26" s="128">
        <v>1.5789</v>
      </c>
      <c r="J26" s="128">
        <v>17.3677</v>
      </c>
      <c r="K26" s="128" t="s">
        <v>446</v>
      </c>
    </row>
    <row r="27" spans="1:11" ht="24.75">
      <c r="A27" s="137">
        <v>20</v>
      </c>
      <c r="B27" s="137" t="s">
        <v>375</v>
      </c>
      <c r="C27" s="137"/>
      <c r="D27" s="137"/>
      <c r="E27" s="137" t="s">
        <v>269</v>
      </c>
      <c r="F27" s="137">
        <v>30</v>
      </c>
      <c r="G27" s="137">
        <v>0</v>
      </c>
      <c r="H27" s="130">
        <v>19</v>
      </c>
      <c r="I27" s="130">
        <v>1.5789</v>
      </c>
      <c r="J27" s="130">
        <v>17.3677</v>
      </c>
      <c r="K27" s="130" t="s">
        <v>446</v>
      </c>
    </row>
    <row r="28" spans="1:11" ht="24.75">
      <c r="A28" s="136">
        <v>21</v>
      </c>
      <c r="B28" s="136" t="s">
        <v>273</v>
      </c>
      <c r="C28" s="136"/>
      <c r="D28" s="136"/>
      <c r="E28" s="136" t="s">
        <v>269</v>
      </c>
      <c r="F28" s="136">
        <v>30</v>
      </c>
      <c r="G28" s="136">
        <v>0</v>
      </c>
      <c r="H28" s="128">
        <v>19</v>
      </c>
      <c r="I28" s="128">
        <v>1.5789</v>
      </c>
      <c r="J28" s="128">
        <v>17.3677</v>
      </c>
      <c r="K28" s="128" t="s">
        <v>446</v>
      </c>
    </row>
    <row r="29" spans="1:11" ht="24.75">
      <c r="A29" s="137">
        <v>22</v>
      </c>
      <c r="B29" s="137" t="s">
        <v>384</v>
      </c>
      <c r="C29" s="137"/>
      <c r="D29" s="137"/>
      <c r="E29" s="137" t="s">
        <v>269</v>
      </c>
      <c r="F29" s="137">
        <v>30</v>
      </c>
      <c r="G29" s="137">
        <v>0</v>
      </c>
      <c r="H29" s="130">
        <v>19</v>
      </c>
      <c r="I29" s="130">
        <v>1.5789</v>
      </c>
      <c r="J29" s="130">
        <v>17.3677</v>
      </c>
      <c r="K29" s="130" t="s">
        <v>446</v>
      </c>
    </row>
    <row r="30" spans="1:11" ht="24.75">
      <c r="A30" s="136">
        <v>23</v>
      </c>
      <c r="B30" s="136" t="s">
        <v>371</v>
      </c>
      <c r="C30" s="136"/>
      <c r="D30" s="136"/>
      <c r="E30" s="136" t="s">
        <v>269</v>
      </c>
      <c r="F30" s="136">
        <v>30</v>
      </c>
      <c r="G30" s="136">
        <v>0</v>
      </c>
      <c r="H30" s="128">
        <v>20</v>
      </c>
      <c r="I30" s="128">
        <v>1.5</v>
      </c>
      <c r="J30" s="128">
        <v>16.4998</v>
      </c>
      <c r="K30" s="128" t="s">
        <v>447</v>
      </c>
    </row>
    <row r="31" spans="1:11" ht="24.75">
      <c r="A31" s="137">
        <v>24</v>
      </c>
      <c r="B31" s="137" t="s">
        <v>314</v>
      </c>
      <c r="C31" s="137"/>
      <c r="D31" s="137"/>
      <c r="E31" s="137" t="s">
        <v>269</v>
      </c>
      <c r="F31" s="137">
        <v>30</v>
      </c>
      <c r="G31" s="137">
        <v>0</v>
      </c>
      <c r="H31" s="130">
        <v>21</v>
      </c>
      <c r="I31" s="130">
        <v>1.4286</v>
      </c>
      <c r="J31" s="130">
        <v>15.7144</v>
      </c>
      <c r="K31" s="130" t="s">
        <v>448</v>
      </c>
    </row>
    <row r="32" spans="1:11" ht="24.75">
      <c r="A32" s="136">
        <v>25</v>
      </c>
      <c r="B32" s="136" t="s">
        <v>280</v>
      </c>
      <c r="C32" s="136"/>
      <c r="D32" s="136"/>
      <c r="E32" s="136" t="s">
        <v>269</v>
      </c>
      <c r="F32" s="136">
        <v>30</v>
      </c>
      <c r="G32" s="136">
        <v>0</v>
      </c>
      <c r="H32" s="128">
        <v>21</v>
      </c>
      <c r="I32" s="128">
        <v>1.4286</v>
      </c>
      <c r="J32" s="128">
        <v>15.7144</v>
      </c>
      <c r="K32" s="128" t="s">
        <v>448</v>
      </c>
    </row>
    <row r="33" spans="1:11" ht="12">
      <c r="A33" s="137">
        <v>26</v>
      </c>
      <c r="B33" s="137" t="s">
        <v>321</v>
      </c>
      <c r="C33" s="137"/>
      <c r="D33" s="137"/>
      <c r="E33" s="137" t="s">
        <v>269</v>
      </c>
      <c r="F33" s="137">
        <v>30</v>
      </c>
      <c r="G33" s="137">
        <v>0</v>
      </c>
      <c r="H33" s="130">
        <v>21</v>
      </c>
      <c r="I33" s="130">
        <v>1.4286</v>
      </c>
      <c r="J33" s="130">
        <v>15.7144</v>
      </c>
      <c r="K33" s="130" t="s">
        <v>448</v>
      </c>
    </row>
    <row r="34" spans="1:11" ht="24.75">
      <c r="A34" s="136">
        <v>27</v>
      </c>
      <c r="B34" s="136" t="s">
        <v>339</v>
      </c>
      <c r="C34" s="136"/>
      <c r="D34" s="136"/>
      <c r="E34" s="136" t="s">
        <v>269</v>
      </c>
      <c r="F34" s="136">
        <v>30</v>
      </c>
      <c r="G34" s="136">
        <v>0</v>
      </c>
      <c r="H34" s="128">
        <v>21</v>
      </c>
      <c r="I34" s="128">
        <v>1.4286</v>
      </c>
      <c r="J34" s="128">
        <v>15.7144</v>
      </c>
      <c r="K34" s="128" t="s">
        <v>448</v>
      </c>
    </row>
    <row r="35" spans="1:11" ht="24.75">
      <c r="A35" s="137">
        <v>28</v>
      </c>
      <c r="B35" s="137" t="s">
        <v>299</v>
      </c>
      <c r="C35" s="137"/>
      <c r="D35" s="137"/>
      <c r="E35" s="137" t="s">
        <v>269</v>
      </c>
      <c r="F35" s="137">
        <v>30</v>
      </c>
      <c r="G35" s="137">
        <v>0</v>
      </c>
      <c r="H35" s="130">
        <v>22</v>
      </c>
      <c r="I35" s="130">
        <v>1.3636</v>
      </c>
      <c r="J35" s="130">
        <v>14.9995</v>
      </c>
      <c r="K35" s="130" t="s">
        <v>449</v>
      </c>
    </row>
    <row r="36" spans="1:11" ht="24.75">
      <c r="A36" s="136">
        <v>29</v>
      </c>
      <c r="B36" s="136" t="s">
        <v>385</v>
      </c>
      <c r="C36" s="136"/>
      <c r="D36" s="136"/>
      <c r="E36" s="136" t="s">
        <v>269</v>
      </c>
      <c r="F36" s="136">
        <v>30</v>
      </c>
      <c r="G36" s="136">
        <v>0</v>
      </c>
      <c r="H36" s="128">
        <v>24</v>
      </c>
      <c r="I36" s="128">
        <v>1.25</v>
      </c>
      <c r="J36" s="128">
        <v>13.7499</v>
      </c>
      <c r="K36" s="128" t="s">
        <v>450</v>
      </c>
    </row>
    <row r="37" spans="1:11" ht="24.75">
      <c r="A37" s="137">
        <v>30</v>
      </c>
      <c r="B37" s="137" t="s">
        <v>397</v>
      </c>
      <c r="C37" s="137"/>
      <c r="D37" s="137"/>
      <c r="E37" s="137" t="s">
        <v>269</v>
      </c>
      <c r="F37" s="137">
        <v>30</v>
      </c>
      <c r="G37" s="137">
        <v>0</v>
      </c>
      <c r="H37" s="130">
        <v>24</v>
      </c>
      <c r="I37" s="130">
        <v>1.25</v>
      </c>
      <c r="J37" s="130">
        <v>13.7499</v>
      </c>
      <c r="K37" s="130" t="s">
        <v>450</v>
      </c>
    </row>
    <row r="38" spans="1:11" ht="24.75">
      <c r="A38" s="136">
        <v>31</v>
      </c>
      <c r="B38" s="136" t="s">
        <v>400</v>
      </c>
      <c r="C38" s="136"/>
      <c r="D38" s="136"/>
      <c r="E38" s="136" t="s">
        <v>269</v>
      </c>
      <c r="F38" s="136">
        <v>30</v>
      </c>
      <c r="G38" s="136">
        <v>0</v>
      </c>
      <c r="H38" s="128">
        <v>24</v>
      </c>
      <c r="I38" s="128">
        <v>1.25</v>
      </c>
      <c r="J38" s="128">
        <v>13.7499</v>
      </c>
      <c r="K38" s="128" t="s">
        <v>450</v>
      </c>
    </row>
    <row r="39" spans="1:11" ht="24.75">
      <c r="A39" s="137">
        <v>32</v>
      </c>
      <c r="B39" s="137" t="s">
        <v>404</v>
      </c>
      <c r="C39" s="137"/>
      <c r="D39" s="137"/>
      <c r="E39" s="137" t="s">
        <v>269</v>
      </c>
      <c r="F39" s="137">
        <v>30</v>
      </c>
      <c r="G39" s="137">
        <v>0</v>
      </c>
      <c r="H39" s="130">
        <v>24</v>
      </c>
      <c r="I39" s="130">
        <v>1.25</v>
      </c>
      <c r="J39" s="130">
        <v>13.7499</v>
      </c>
      <c r="K39" s="130" t="s">
        <v>450</v>
      </c>
    </row>
    <row r="40" spans="1:11" ht="24.75">
      <c r="A40" s="136">
        <v>33</v>
      </c>
      <c r="B40" s="136" t="s">
        <v>281</v>
      </c>
      <c r="C40" s="136"/>
      <c r="D40" s="136"/>
      <c r="E40" s="136" t="s">
        <v>269</v>
      </c>
      <c r="F40" s="136">
        <v>30</v>
      </c>
      <c r="G40" s="136">
        <v>0</v>
      </c>
      <c r="H40" s="128">
        <v>24</v>
      </c>
      <c r="I40" s="128">
        <v>1.25</v>
      </c>
      <c r="J40" s="128">
        <v>13.7499</v>
      </c>
      <c r="K40" s="128" t="s">
        <v>450</v>
      </c>
    </row>
    <row r="41" spans="1:11" ht="24.75">
      <c r="A41" s="137">
        <v>34</v>
      </c>
      <c r="B41" s="137" t="s">
        <v>354</v>
      </c>
      <c r="C41" s="137"/>
      <c r="D41" s="137"/>
      <c r="E41" s="137" t="s">
        <v>269</v>
      </c>
      <c r="F41" s="137">
        <v>30</v>
      </c>
      <c r="G41" s="137">
        <v>0</v>
      </c>
      <c r="H41" s="130">
        <v>24</v>
      </c>
      <c r="I41" s="130">
        <v>1.25</v>
      </c>
      <c r="J41" s="130">
        <v>13.7499</v>
      </c>
      <c r="K41" s="130" t="s">
        <v>450</v>
      </c>
    </row>
    <row r="42" spans="1:11" ht="24.75">
      <c r="A42" s="136">
        <v>35</v>
      </c>
      <c r="B42" s="136" t="s">
        <v>355</v>
      </c>
      <c r="C42" s="136"/>
      <c r="D42" s="136"/>
      <c r="E42" s="136" t="s">
        <v>269</v>
      </c>
      <c r="F42" s="136">
        <v>30</v>
      </c>
      <c r="G42" s="136">
        <v>0</v>
      </c>
      <c r="H42" s="128">
        <v>24</v>
      </c>
      <c r="I42" s="128">
        <v>1.25</v>
      </c>
      <c r="J42" s="128">
        <v>13.7499</v>
      </c>
      <c r="K42" s="128" t="s">
        <v>450</v>
      </c>
    </row>
    <row r="43" spans="1:11" ht="24.75">
      <c r="A43" s="137">
        <v>36</v>
      </c>
      <c r="B43" s="137" t="s">
        <v>391</v>
      </c>
      <c r="C43" s="137"/>
      <c r="D43" s="137"/>
      <c r="E43" s="137" t="s">
        <v>269</v>
      </c>
      <c r="F43" s="137">
        <v>30</v>
      </c>
      <c r="G43" s="137">
        <v>0</v>
      </c>
      <c r="H43" s="130">
        <v>25</v>
      </c>
      <c r="I43" s="130">
        <v>1.2</v>
      </c>
      <c r="J43" s="130">
        <v>13.1999</v>
      </c>
      <c r="K43" s="130" t="s">
        <v>451</v>
      </c>
    </row>
    <row r="44" spans="1:11" ht="24.75">
      <c r="A44" s="136">
        <v>37</v>
      </c>
      <c r="B44" s="136" t="s">
        <v>326</v>
      </c>
      <c r="C44" s="136"/>
      <c r="D44" s="136"/>
      <c r="E44" s="136" t="s">
        <v>269</v>
      </c>
      <c r="F44" s="136">
        <v>30</v>
      </c>
      <c r="G44" s="136">
        <v>0</v>
      </c>
      <c r="H44" s="128">
        <v>26</v>
      </c>
      <c r="I44" s="128">
        <v>1.1538</v>
      </c>
      <c r="J44" s="128">
        <v>12.6917</v>
      </c>
      <c r="K44" s="128" t="s">
        <v>452</v>
      </c>
    </row>
    <row r="45" spans="1:11" ht="24.75">
      <c r="A45" s="137">
        <v>38</v>
      </c>
      <c r="B45" s="137" t="s">
        <v>286</v>
      </c>
      <c r="C45" s="137"/>
      <c r="D45" s="137"/>
      <c r="E45" s="137" t="s">
        <v>269</v>
      </c>
      <c r="F45" s="137">
        <v>30</v>
      </c>
      <c r="G45" s="137">
        <v>0</v>
      </c>
      <c r="H45" s="130">
        <v>26</v>
      </c>
      <c r="I45" s="130">
        <v>1.1538</v>
      </c>
      <c r="J45" s="130">
        <v>12.6917</v>
      </c>
      <c r="K45" s="130" t="s">
        <v>452</v>
      </c>
    </row>
    <row r="46" spans="1:11" ht="24.75">
      <c r="A46" s="136">
        <v>39</v>
      </c>
      <c r="B46" s="136" t="s">
        <v>359</v>
      </c>
      <c r="C46" s="136"/>
      <c r="D46" s="136"/>
      <c r="E46" s="136" t="s">
        <v>269</v>
      </c>
      <c r="F46" s="136">
        <v>30</v>
      </c>
      <c r="G46" s="136">
        <v>0</v>
      </c>
      <c r="H46" s="128">
        <v>26</v>
      </c>
      <c r="I46" s="128">
        <v>1.1538</v>
      </c>
      <c r="J46" s="128">
        <v>12.6917</v>
      </c>
      <c r="K46" s="128" t="s">
        <v>452</v>
      </c>
    </row>
    <row r="47" spans="1:11" ht="24.75">
      <c r="A47" s="137">
        <v>40</v>
      </c>
      <c r="B47" s="137" t="s">
        <v>333</v>
      </c>
      <c r="C47" s="137"/>
      <c r="D47" s="137" t="s">
        <v>295</v>
      </c>
      <c r="E47" s="137" t="s">
        <v>296</v>
      </c>
      <c r="F47" s="137">
        <v>30</v>
      </c>
      <c r="G47" s="137">
        <v>0</v>
      </c>
      <c r="H47" s="130">
        <v>27</v>
      </c>
      <c r="I47" s="130">
        <v>1.1111</v>
      </c>
      <c r="J47" s="130">
        <v>12.222</v>
      </c>
      <c r="K47" s="130" t="s">
        <v>453</v>
      </c>
    </row>
    <row r="48" spans="1:11" ht="24.75">
      <c r="A48" s="136">
        <v>41</v>
      </c>
      <c r="B48" s="136" t="s">
        <v>382</v>
      </c>
      <c r="C48" s="136"/>
      <c r="D48" s="136"/>
      <c r="E48" s="136" t="s">
        <v>269</v>
      </c>
      <c r="F48" s="136">
        <v>30</v>
      </c>
      <c r="G48" s="136">
        <v>0</v>
      </c>
      <c r="H48" s="128">
        <v>28</v>
      </c>
      <c r="I48" s="128">
        <v>1.0714</v>
      </c>
      <c r="J48" s="128">
        <v>11.7853</v>
      </c>
      <c r="K48" s="128" t="s">
        <v>454</v>
      </c>
    </row>
    <row r="49" spans="1:11" ht="24.75">
      <c r="A49" s="137">
        <v>42</v>
      </c>
      <c r="B49" s="137" t="s">
        <v>315</v>
      </c>
      <c r="C49" s="137"/>
      <c r="D49" s="137"/>
      <c r="E49" s="137" t="s">
        <v>269</v>
      </c>
      <c r="F49" s="137">
        <v>30</v>
      </c>
      <c r="G49" s="137">
        <v>0</v>
      </c>
      <c r="H49" s="130">
        <v>28</v>
      </c>
      <c r="I49" s="130">
        <v>1.0714</v>
      </c>
      <c r="J49" s="130">
        <v>11.7853</v>
      </c>
      <c r="K49" s="130" t="s">
        <v>454</v>
      </c>
    </row>
    <row r="50" spans="1:11" ht="24.75">
      <c r="A50" s="136">
        <v>43</v>
      </c>
      <c r="B50" s="136" t="s">
        <v>340</v>
      </c>
      <c r="C50" s="136"/>
      <c r="D50" s="136"/>
      <c r="E50" s="136" t="s">
        <v>269</v>
      </c>
      <c r="F50" s="136">
        <v>30</v>
      </c>
      <c r="G50" s="136">
        <v>0</v>
      </c>
      <c r="H50" s="128">
        <v>29</v>
      </c>
      <c r="I50" s="128">
        <v>1.0345</v>
      </c>
      <c r="J50" s="128">
        <v>11.3794</v>
      </c>
      <c r="K50" s="128" t="s">
        <v>455</v>
      </c>
    </row>
    <row r="51" spans="1:11" ht="24.75">
      <c r="A51" s="137">
        <v>44</v>
      </c>
      <c r="B51" s="137" t="s">
        <v>312</v>
      </c>
      <c r="C51" s="137"/>
      <c r="D51" s="137"/>
      <c r="E51" s="137" t="s">
        <v>269</v>
      </c>
      <c r="F51" s="137">
        <v>30</v>
      </c>
      <c r="G51" s="137">
        <v>0</v>
      </c>
      <c r="H51" s="130">
        <v>29</v>
      </c>
      <c r="I51" s="130">
        <v>1.0345</v>
      </c>
      <c r="J51" s="130">
        <v>11.3794</v>
      </c>
      <c r="K51" s="130" t="s">
        <v>455</v>
      </c>
    </row>
    <row r="52" spans="1:11" ht="24.75">
      <c r="A52" s="136">
        <v>45</v>
      </c>
      <c r="B52" s="136" t="s">
        <v>406</v>
      </c>
      <c r="C52" s="136"/>
      <c r="D52" s="136" t="s">
        <v>295</v>
      </c>
      <c r="E52" s="136" t="s">
        <v>296</v>
      </c>
      <c r="F52" s="136">
        <v>30</v>
      </c>
      <c r="G52" s="136">
        <v>0</v>
      </c>
      <c r="H52" s="128">
        <v>29</v>
      </c>
      <c r="I52" s="128">
        <v>1.0345</v>
      </c>
      <c r="J52" s="128">
        <v>11.3794</v>
      </c>
      <c r="K52" s="128" t="s">
        <v>455</v>
      </c>
    </row>
    <row r="53" spans="1:11" ht="24.75">
      <c r="A53" s="137">
        <v>46</v>
      </c>
      <c r="B53" s="137" t="s">
        <v>268</v>
      </c>
      <c r="C53" s="137"/>
      <c r="D53" s="137"/>
      <c r="E53" s="137" t="s">
        <v>269</v>
      </c>
      <c r="F53" s="137">
        <v>30</v>
      </c>
      <c r="G53" s="137">
        <v>0</v>
      </c>
      <c r="H53" s="130">
        <v>29</v>
      </c>
      <c r="I53" s="130">
        <v>1.0345</v>
      </c>
      <c r="J53" s="130">
        <v>11.3794</v>
      </c>
      <c r="K53" s="130" t="s">
        <v>455</v>
      </c>
    </row>
    <row r="54" spans="1:11" ht="24.75">
      <c r="A54" s="136">
        <v>47</v>
      </c>
      <c r="B54" s="136" t="s">
        <v>357</v>
      </c>
      <c r="C54" s="136"/>
      <c r="D54" s="136"/>
      <c r="E54" s="136" t="s">
        <v>269</v>
      </c>
      <c r="F54" s="136">
        <v>30</v>
      </c>
      <c r="G54" s="136">
        <v>0</v>
      </c>
      <c r="H54" s="128">
        <v>30</v>
      </c>
      <c r="I54" s="128">
        <v>1</v>
      </c>
      <c r="J54" s="128">
        <v>10.9999</v>
      </c>
      <c r="K54" s="128" t="s">
        <v>456</v>
      </c>
    </row>
    <row r="55" spans="1:11" ht="24.75">
      <c r="A55" s="137">
        <v>48</v>
      </c>
      <c r="B55" s="137" t="s">
        <v>396</v>
      </c>
      <c r="C55" s="137"/>
      <c r="D55" s="137"/>
      <c r="E55" s="137" t="s">
        <v>269</v>
      </c>
      <c r="F55" s="137">
        <v>30</v>
      </c>
      <c r="G55" s="137">
        <v>0</v>
      </c>
      <c r="H55" s="130">
        <v>31</v>
      </c>
      <c r="I55" s="130">
        <v>0.9677</v>
      </c>
      <c r="J55" s="130">
        <v>10.6446</v>
      </c>
      <c r="K55" s="130" t="s">
        <v>457</v>
      </c>
    </row>
    <row r="56" spans="1:11" ht="24.75">
      <c r="A56" s="136">
        <v>49</v>
      </c>
      <c r="B56" s="136" t="s">
        <v>387</v>
      </c>
      <c r="C56" s="136"/>
      <c r="D56" s="136"/>
      <c r="E56" s="136" t="s">
        <v>269</v>
      </c>
      <c r="F56" s="136">
        <v>30</v>
      </c>
      <c r="G56" s="136">
        <v>0</v>
      </c>
      <c r="H56" s="128">
        <v>31</v>
      </c>
      <c r="I56" s="128">
        <v>0.9677</v>
      </c>
      <c r="J56" s="128">
        <v>10.6446</v>
      </c>
      <c r="K56" s="128" t="s">
        <v>457</v>
      </c>
    </row>
    <row r="57" spans="1:11" ht="24.75">
      <c r="A57" s="137">
        <v>50</v>
      </c>
      <c r="B57" s="137" t="s">
        <v>411</v>
      </c>
      <c r="C57" s="137"/>
      <c r="D57" s="137"/>
      <c r="E57" s="137" t="s">
        <v>269</v>
      </c>
      <c r="F57" s="137">
        <v>30</v>
      </c>
      <c r="G57" s="137">
        <v>0</v>
      </c>
      <c r="H57" s="130">
        <v>31</v>
      </c>
      <c r="I57" s="130">
        <v>0.9677</v>
      </c>
      <c r="J57" s="130">
        <v>10.6446</v>
      </c>
      <c r="K57" s="130" t="s">
        <v>457</v>
      </c>
    </row>
    <row r="58" spans="1:11" ht="24.75">
      <c r="A58" s="136">
        <v>51</v>
      </c>
      <c r="B58" s="136" t="s">
        <v>277</v>
      </c>
      <c r="C58" s="136"/>
      <c r="D58" s="136"/>
      <c r="E58" s="136" t="s">
        <v>269</v>
      </c>
      <c r="F58" s="136">
        <v>30</v>
      </c>
      <c r="G58" s="136">
        <v>0</v>
      </c>
      <c r="H58" s="128">
        <v>32</v>
      </c>
      <c r="I58" s="128">
        <v>0.9375</v>
      </c>
      <c r="J58" s="128">
        <v>10.3124</v>
      </c>
      <c r="K58" s="128" t="s">
        <v>458</v>
      </c>
    </row>
    <row r="59" spans="1:11" ht="24.75">
      <c r="A59" s="137">
        <v>52</v>
      </c>
      <c r="B59" s="137" t="s">
        <v>284</v>
      </c>
      <c r="C59" s="137"/>
      <c r="D59" s="137"/>
      <c r="E59" s="137" t="s">
        <v>269</v>
      </c>
      <c r="F59" s="137">
        <v>30</v>
      </c>
      <c r="G59" s="137">
        <v>0</v>
      </c>
      <c r="H59" s="130">
        <v>32</v>
      </c>
      <c r="I59" s="130">
        <v>0.9375</v>
      </c>
      <c r="J59" s="130">
        <v>10.3124</v>
      </c>
      <c r="K59" s="130" t="s">
        <v>458</v>
      </c>
    </row>
    <row r="60" spans="1:11" ht="24.75">
      <c r="A60" s="136">
        <v>53</v>
      </c>
      <c r="B60" s="136" t="s">
        <v>398</v>
      </c>
      <c r="C60" s="136"/>
      <c r="D60" s="136"/>
      <c r="E60" s="136" t="s">
        <v>269</v>
      </c>
      <c r="F60" s="136">
        <v>30</v>
      </c>
      <c r="G60" s="136">
        <v>0</v>
      </c>
      <c r="H60" s="128">
        <v>32</v>
      </c>
      <c r="I60" s="128">
        <v>0.9375</v>
      </c>
      <c r="J60" s="128">
        <v>10.3124</v>
      </c>
      <c r="K60" s="128" t="s">
        <v>458</v>
      </c>
    </row>
    <row r="61" spans="1:11" ht="24.75">
      <c r="A61" s="137">
        <v>54</v>
      </c>
      <c r="B61" s="137" t="s">
        <v>337</v>
      </c>
      <c r="C61" s="137"/>
      <c r="D61" s="137"/>
      <c r="E61" s="137" t="s">
        <v>269</v>
      </c>
      <c r="F61" s="137">
        <v>30</v>
      </c>
      <c r="G61" s="137">
        <v>0</v>
      </c>
      <c r="H61" s="130">
        <v>33</v>
      </c>
      <c r="I61" s="130">
        <v>0.9091</v>
      </c>
      <c r="J61" s="130">
        <v>10</v>
      </c>
      <c r="K61" s="130" t="s">
        <v>459</v>
      </c>
    </row>
    <row r="62" spans="1:11" ht="24.75">
      <c r="A62" s="136">
        <v>55</v>
      </c>
      <c r="B62" s="136" t="s">
        <v>294</v>
      </c>
      <c r="C62" s="136"/>
      <c r="D62" s="136" t="s">
        <v>295</v>
      </c>
      <c r="E62" s="136" t="s">
        <v>296</v>
      </c>
      <c r="F62" s="136">
        <v>30</v>
      </c>
      <c r="G62" s="136">
        <v>0</v>
      </c>
      <c r="H62" s="128">
        <v>33</v>
      </c>
      <c r="I62" s="128">
        <v>0.9091</v>
      </c>
      <c r="J62" s="128">
        <v>10</v>
      </c>
      <c r="K62" s="128" t="s">
        <v>459</v>
      </c>
    </row>
    <row r="63" spans="1:11" ht="24.75">
      <c r="A63" s="137">
        <v>56</v>
      </c>
      <c r="B63" s="137" t="s">
        <v>365</v>
      </c>
      <c r="C63" s="137"/>
      <c r="D63" s="137" t="s">
        <v>295</v>
      </c>
      <c r="E63" s="137" t="s">
        <v>296</v>
      </c>
      <c r="F63" s="137">
        <v>30</v>
      </c>
      <c r="G63" s="137">
        <v>0</v>
      </c>
      <c r="H63" s="130">
        <v>35</v>
      </c>
      <c r="I63" s="130">
        <v>0.8571</v>
      </c>
      <c r="J63" s="130">
        <v>9.428</v>
      </c>
      <c r="K63" s="130" t="s">
        <v>460</v>
      </c>
    </row>
    <row r="64" spans="1:11" ht="24.75">
      <c r="A64" s="136">
        <v>57</v>
      </c>
      <c r="B64" s="136" t="s">
        <v>304</v>
      </c>
      <c r="C64" s="136"/>
      <c r="D64" s="136"/>
      <c r="E64" s="136" t="s">
        <v>269</v>
      </c>
      <c r="F64" s="136">
        <v>30</v>
      </c>
      <c r="G64" s="136">
        <v>0</v>
      </c>
      <c r="H64" s="128">
        <v>36</v>
      </c>
      <c r="I64" s="128">
        <v>0.8333</v>
      </c>
      <c r="J64" s="128">
        <v>9.1662</v>
      </c>
      <c r="K64" s="128" t="s">
        <v>461</v>
      </c>
    </row>
    <row r="65" spans="1:11" ht="24.75">
      <c r="A65" s="137">
        <v>58</v>
      </c>
      <c r="B65" s="137" t="s">
        <v>403</v>
      </c>
      <c r="C65" s="137"/>
      <c r="D65" s="137"/>
      <c r="E65" s="137" t="s">
        <v>269</v>
      </c>
      <c r="F65" s="137">
        <v>30</v>
      </c>
      <c r="G65" s="137">
        <v>0</v>
      </c>
      <c r="H65" s="130">
        <v>37</v>
      </c>
      <c r="I65" s="130">
        <v>0.8108</v>
      </c>
      <c r="J65" s="130">
        <v>8.9187</v>
      </c>
      <c r="K65" s="130" t="s">
        <v>462</v>
      </c>
    </row>
    <row r="66" spans="1:11" ht="24.75">
      <c r="A66" s="136">
        <v>59</v>
      </c>
      <c r="B66" s="136" t="s">
        <v>363</v>
      </c>
      <c r="C66" s="136"/>
      <c r="D66" s="136" t="s">
        <v>295</v>
      </c>
      <c r="E66" s="136" t="s">
        <v>296</v>
      </c>
      <c r="F66" s="136">
        <v>30</v>
      </c>
      <c r="G66" s="136">
        <v>0</v>
      </c>
      <c r="H66" s="128">
        <v>37</v>
      </c>
      <c r="I66" s="128">
        <v>0.8108</v>
      </c>
      <c r="J66" s="128">
        <v>8.9187</v>
      </c>
      <c r="K66" s="128" t="s">
        <v>462</v>
      </c>
    </row>
    <row r="67" spans="1:11" ht="24.75">
      <c r="A67" s="137">
        <v>60</v>
      </c>
      <c r="B67" s="137" t="s">
        <v>389</v>
      </c>
      <c r="C67" s="137"/>
      <c r="D67" s="137"/>
      <c r="E67" s="137" t="s">
        <v>269</v>
      </c>
      <c r="F67" s="137">
        <v>30</v>
      </c>
      <c r="G67" s="137">
        <v>0</v>
      </c>
      <c r="H67" s="130">
        <v>38</v>
      </c>
      <c r="I67" s="130">
        <v>0.7895</v>
      </c>
      <c r="J67" s="130">
        <v>8.6844</v>
      </c>
      <c r="K67" s="130" t="s">
        <v>463</v>
      </c>
    </row>
    <row r="68" spans="1:11" ht="24.75">
      <c r="A68" s="136">
        <v>61</v>
      </c>
      <c r="B68" s="136" t="s">
        <v>279</v>
      </c>
      <c r="C68" s="136"/>
      <c r="D68" s="136"/>
      <c r="E68" s="136" t="s">
        <v>269</v>
      </c>
      <c r="F68" s="136">
        <v>30</v>
      </c>
      <c r="G68" s="136">
        <v>0</v>
      </c>
      <c r="H68" s="128">
        <v>38</v>
      </c>
      <c r="I68" s="128">
        <v>0.7895</v>
      </c>
      <c r="J68" s="128">
        <v>8.6844</v>
      </c>
      <c r="K68" s="128" t="s">
        <v>463</v>
      </c>
    </row>
    <row r="69" spans="1:11" ht="24.75">
      <c r="A69" s="137">
        <v>62</v>
      </c>
      <c r="B69" s="137" t="s">
        <v>301</v>
      </c>
      <c r="C69" s="137"/>
      <c r="D69" s="137"/>
      <c r="E69" s="137" t="s">
        <v>269</v>
      </c>
      <c r="F69" s="137">
        <v>30</v>
      </c>
      <c r="G69" s="137">
        <v>0</v>
      </c>
      <c r="H69" s="130">
        <v>38</v>
      </c>
      <c r="I69" s="130">
        <v>0.7895</v>
      </c>
      <c r="J69" s="130">
        <v>8.6844</v>
      </c>
      <c r="K69" s="130" t="s">
        <v>463</v>
      </c>
    </row>
    <row r="70" spans="1:11" ht="24.75">
      <c r="A70" s="136">
        <v>63</v>
      </c>
      <c r="B70" s="136" t="s">
        <v>318</v>
      </c>
      <c r="C70" s="136"/>
      <c r="D70" s="136"/>
      <c r="E70" s="136" t="s">
        <v>269</v>
      </c>
      <c r="F70" s="136">
        <v>30</v>
      </c>
      <c r="G70" s="136">
        <v>0</v>
      </c>
      <c r="H70" s="128">
        <v>40</v>
      </c>
      <c r="I70" s="128">
        <v>0.75</v>
      </c>
      <c r="J70" s="128">
        <v>8.2499</v>
      </c>
      <c r="K70" s="128" t="s">
        <v>464</v>
      </c>
    </row>
    <row r="71" spans="1:11" ht="24.75">
      <c r="A71" s="137">
        <v>64</v>
      </c>
      <c r="B71" s="137" t="s">
        <v>325</v>
      </c>
      <c r="C71" s="137"/>
      <c r="D71" s="137"/>
      <c r="E71" s="137" t="s">
        <v>269</v>
      </c>
      <c r="F71" s="137">
        <v>30</v>
      </c>
      <c r="G71" s="137">
        <v>0</v>
      </c>
      <c r="H71" s="130">
        <v>40</v>
      </c>
      <c r="I71" s="130">
        <v>0.75</v>
      </c>
      <c r="J71" s="130">
        <v>8.2499</v>
      </c>
      <c r="K71" s="130" t="s">
        <v>464</v>
      </c>
    </row>
    <row r="72" spans="1:11" ht="24.75">
      <c r="A72" s="136">
        <v>65</v>
      </c>
      <c r="B72" s="136" t="s">
        <v>331</v>
      </c>
      <c r="C72" s="136"/>
      <c r="D72" s="136"/>
      <c r="E72" s="136" t="s">
        <v>269</v>
      </c>
      <c r="F72" s="136">
        <v>30</v>
      </c>
      <c r="G72" s="136">
        <v>0</v>
      </c>
      <c r="H72" s="128">
        <v>41</v>
      </c>
      <c r="I72" s="128">
        <v>0.7317</v>
      </c>
      <c r="J72" s="128">
        <v>8.0486</v>
      </c>
      <c r="K72" s="128" t="s">
        <v>465</v>
      </c>
    </row>
    <row r="73" spans="1:11" ht="24.75">
      <c r="A73" s="137">
        <v>66</v>
      </c>
      <c r="B73" s="137" t="s">
        <v>328</v>
      </c>
      <c r="C73" s="137"/>
      <c r="D73" s="137"/>
      <c r="E73" s="137" t="s">
        <v>269</v>
      </c>
      <c r="F73" s="137">
        <v>30</v>
      </c>
      <c r="G73" s="137">
        <v>0</v>
      </c>
      <c r="H73" s="130">
        <v>41</v>
      </c>
      <c r="I73" s="130">
        <v>0.7317</v>
      </c>
      <c r="J73" s="130">
        <v>8.0486</v>
      </c>
      <c r="K73" s="130" t="s">
        <v>465</v>
      </c>
    </row>
    <row r="74" spans="1:11" ht="24.75">
      <c r="A74" s="136">
        <v>67</v>
      </c>
      <c r="B74" s="136" t="s">
        <v>288</v>
      </c>
      <c r="C74" s="136"/>
      <c r="D74" s="136"/>
      <c r="E74" s="136" t="s">
        <v>269</v>
      </c>
      <c r="F74" s="136">
        <v>30</v>
      </c>
      <c r="G74" s="136">
        <v>0</v>
      </c>
      <c r="H74" s="128">
        <v>43</v>
      </c>
      <c r="I74" s="128">
        <v>0.6977</v>
      </c>
      <c r="J74" s="128">
        <v>7.6746</v>
      </c>
      <c r="K74" s="128" t="s">
        <v>466</v>
      </c>
    </row>
    <row r="75" spans="1:11" ht="24.75">
      <c r="A75" s="137">
        <v>68</v>
      </c>
      <c r="B75" s="137" t="s">
        <v>271</v>
      </c>
      <c r="C75" s="137"/>
      <c r="D75" s="137"/>
      <c r="E75" s="137" t="s">
        <v>269</v>
      </c>
      <c r="F75" s="137">
        <v>30</v>
      </c>
      <c r="G75" s="137">
        <v>0</v>
      </c>
      <c r="H75" s="130">
        <v>47</v>
      </c>
      <c r="I75" s="130">
        <v>0.6383</v>
      </c>
      <c r="J75" s="130">
        <v>7.0212</v>
      </c>
      <c r="K75" s="130" t="s">
        <v>467</v>
      </c>
    </row>
    <row r="76" spans="1:11" ht="24.75">
      <c r="A76" s="136">
        <v>69</v>
      </c>
      <c r="B76" s="136" t="s">
        <v>319</v>
      </c>
      <c r="C76" s="136"/>
      <c r="D76" s="136"/>
      <c r="E76" s="136" t="s">
        <v>269</v>
      </c>
      <c r="F76" s="136">
        <v>30</v>
      </c>
      <c r="G76" s="136">
        <v>0</v>
      </c>
      <c r="H76" s="128">
        <v>48</v>
      </c>
      <c r="I76" s="128">
        <v>0.625</v>
      </c>
      <c r="J76" s="128">
        <v>6.8749</v>
      </c>
      <c r="K76" s="128" t="s">
        <v>468</v>
      </c>
    </row>
    <row r="77" spans="1:11" ht="24.75">
      <c r="A77" s="137">
        <v>70</v>
      </c>
      <c r="B77" s="137" t="s">
        <v>401</v>
      </c>
      <c r="C77" s="137"/>
      <c r="D77" s="137"/>
      <c r="E77" s="137" t="s">
        <v>269</v>
      </c>
      <c r="F77" s="137">
        <v>30</v>
      </c>
      <c r="G77" s="137">
        <v>0</v>
      </c>
      <c r="H77" s="130">
        <v>53</v>
      </c>
      <c r="I77" s="130">
        <v>0.566</v>
      </c>
      <c r="J77" s="130">
        <v>6.2259</v>
      </c>
      <c r="K77" s="130" t="s">
        <v>469</v>
      </c>
    </row>
    <row r="78" spans="1:11" ht="24.75">
      <c r="A78" s="136">
        <v>71</v>
      </c>
      <c r="B78" s="136" t="s">
        <v>410</v>
      </c>
      <c r="C78" s="136"/>
      <c r="D78" s="136"/>
      <c r="E78" s="136" t="s">
        <v>269</v>
      </c>
      <c r="F78" s="136">
        <v>30</v>
      </c>
      <c r="G78" s="136">
        <v>0</v>
      </c>
      <c r="H78" s="128">
        <v>54</v>
      </c>
      <c r="I78" s="128">
        <v>0.5556</v>
      </c>
      <c r="J78" s="128">
        <v>6.1115</v>
      </c>
      <c r="K78" s="128" t="s">
        <v>470</v>
      </c>
    </row>
    <row r="79" spans="1:11" ht="24.75">
      <c r="A79" s="137">
        <v>72</v>
      </c>
      <c r="B79" s="137" t="s">
        <v>303</v>
      </c>
      <c r="C79" s="137"/>
      <c r="D79" s="137"/>
      <c r="E79" s="137" t="s">
        <v>269</v>
      </c>
      <c r="F79" s="137">
        <v>30</v>
      </c>
      <c r="G79" s="137">
        <v>0</v>
      </c>
      <c r="H79" s="130">
        <v>55</v>
      </c>
      <c r="I79" s="130">
        <v>0.5455</v>
      </c>
      <c r="J79" s="130">
        <v>6.0004</v>
      </c>
      <c r="K79" s="130" t="s">
        <v>471</v>
      </c>
    </row>
    <row r="80" spans="1:11" ht="24.75">
      <c r="A80" s="136">
        <v>73</v>
      </c>
      <c r="B80" s="136" t="s">
        <v>407</v>
      </c>
      <c r="C80" s="136"/>
      <c r="D80" s="136"/>
      <c r="E80" s="136" t="s">
        <v>269</v>
      </c>
      <c r="F80" s="136">
        <v>30</v>
      </c>
      <c r="G80" s="136">
        <v>0</v>
      </c>
      <c r="H80" s="128">
        <v>56</v>
      </c>
      <c r="I80" s="128">
        <v>0.5357</v>
      </c>
      <c r="J80" s="128">
        <v>5.8926</v>
      </c>
      <c r="K80" s="128" t="s">
        <v>472</v>
      </c>
    </row>
    <row r="81" spans="1:11" ht="24.75">
      <c r="A81" s="137">
        <v>74</v>
      </c>
      <c r="B81" s="137" t="s">
        <v>373</v>
      </c>
      <c r="C81" s="137"/>
      <c r="D81" s="137"/>
      <c r="E81" s="137" t="s">
        <v>269</v>
      </c>
      <c r="F81" s="137">
        <v>30</v>
      </c>
      <c r="G81" s="137">
        <v>0</v>
      </c>
      <c r="H81" s="130">
        <v>57</v>
      </c>
      <c r="I81" s="130">
        <v>0.5263</v>
      </c>
      <c r="J81" s="130">
        <v>5.7892</v>
      </c>
      <c r="K81" s="130" t="s">
        <v>473</v>
      </c>
    </row>
    <row r="82" spans="1:11" ht="24.75">
      <c r="A82" s="136">
        <v>75</v>
      </c>
      <c r="B82" s="136" t="s">
        <v>409</v>
      </c>
      <c r="C82" s="136"/>
      <c r="D82" s="136"/>
      <c r="E82" s="136" t="s">
        <v>269</v>
      </c>
      <c r="F82" s="136">
        <v>30</v>
      </c>
      <c r="G82" s="136">
        <v>0</v>
      </c>
      <c r="H82" s="128">
        <v>57</v>
      </c>
      <c r="I82" s="128">
        <v>0.5263</v>
      </c>
      <c r="J82" s="128">
        <v>5.7892</v>
      </c>
      <c r="K82" s="128" t="s">
        <v>473</v>
      </c>
    </row>
    <row r="83" spans="1:11" ht="24.75">
      <c r="A83" s="137">
        <v>76</v>
      </c>
      <c r="B83" s="137" t="s">
        <v>408</v>
      </c>
      <c r="C83" s="137"/>
      <c r="D83" s="137"/>
      <c r="E83" s="137" t="s">
        <v>269</v>
      </c>
      <c r="F83" s="137">
        <v>30</v>
      </c>
      <c r="G83" s="137">
        <v>0</v>
      </c>
      <c r="H83" s="130">
        <v>60</v>
      </c>
      <c r="I83" s="130">
        <v>0.5</v>
      </c>
      <c r="J83" s="130">
        <v>5.4999</v>
      </c>
      <c r="K83" s="130" t="s">
        <v>474</v>
      </c>
    </row>
    <row r="84" spans="1:11" ht="24.75">
      <c r="A84" s="136">
        <v>77</v>
      </c>
      <c r="B84" s="136" t="s">
        <v>334</v>
      </c>
      <c r="C84" s="136"/>
      <c r="D84" s="136"/>
      <c r="E84" s="136" t="s">
        <v>269</v>
      </c>
      <c r="F84" s="136">
        <v>30</v>
      </c>
      <c r="G84" s="136">
        <v>0</v>
      </c>
      <c r="H84" s="128">
        <v>61</v>
      </c>
      <c r="I84" s="128">
        <v>0.4918</v>
      </c>
      <c r="J84" s="128">
        <v>5.4097</v>
      </c>
      <c r="K84" s="128" t="s">
        <v>475</v>
      </c>
    </row>
    <row r="85" spans="1:11" ht="24.75">
      <c r="A85" s="137">
        <v>78</v>
      </c>
      <c r="B85" s="137" t="s">
        <v>343</v>
      </c>
      <c r="C85" s="137"/>
      <c r="D85" s="137"/>
      <c r="E85" s="137" t="s">
        <v>269</v>
      </c>
      <c r="F85" s="137">
        <v>30</v>
      </c>
      <c r="G85" s="137">
        <v>0</v>
      </c>
      <c r="H85" s="130">
        <v>63</v>
      </c>
      <c r="I85" s="130">
        <v>0.4762</v>
      </c>
      <c r="J85" s="130">
        <v>5.2381</v>
      </c>
      <c r="K85" s="130" t="s">
        <v>476</v>
      </c>
    </row>
    <row r="86" spans="1:11" ht="24.75">
      <c r="A86" s="136">
        <v>79</v>
      </c>
      <c r="B86" s="136" t="s">
        <v>310</v>
      </c>
      <c r="C86" s="136"/>
      <c r="D86" s="136"/>
      <c r="E86" s="136" t="s">
        <v>269</v>
      </c>
      <c r="F86" s="136">
        <v>30</v>
      </c>
      <c r="G86" s="136">
        <v>0</v>
      </c>
      <c r="H86" s="128">
        <v>67</v>
      </c>
      <c r="I86" s="128">
        <v>0.4478</v>
      </c>
      <c r="J86" s="128">
        <v>4.9258</v>
      </c>
      <c r="K86" s="128" t="s">
        <v>477</v>
      </c>
    </row>
    <row r="87" spans="1:11" ht="24.75">
      <c r="A87" s="137">
        <v>80</v>
      </c>
      <c r="B87" s="137" t="s">
        <v>361</v>
      </c>
      <c r="C87" s="137"/>
      <c r="D87" s="137"/>
      <c r="E87" s="137" t="s">
        <v>269</v>
      </c>
      <c r="F87" s="137">
        <v>30</v>
      </c>
      <c r="G87" s="137">
        <v>0</v>
      </c>
      <c r="H87" s="130">
        <v>70</v>
      </c>
      <c r="I87" s="130">
        <v>0.4286</v>
      </c>
      <c r="J87" s="130">
        <v>4.7146</v>
      </c>
      <c r="K87" s="130" t="s">
        <v>478</v>
      </c>
    </row>
    <row r="88" spans="1:11" ht="24.75">
      <c r="A88" s="136">
        <v>81</v>
      </c>
      <c r="B88" s="136" t="s">
        <v>378</v>
      </c>
      <c r="C88" s="136"/>
      <c r="D88" s="136"/>
      <c r="E88" s="136" t="s">
        <v>269</v>
      </c>
      <c r="F88" s="136">
        <v>30</v>
      </c>
      <c r="G88" s="136">
        <v>0</v>
      </c>
      <c r="H88" s="128">
        <v>71</v>
      </c>
      <c r="I88" s="128">
        <v>0.4225</v>
      </c>
      <c r="J88" s="128">
        <v>4.6475</v>
      </c>
      <c r="K88" s="128" t="s">
        <v>479</v>
      </c>
    </row>
    <row r="89" spans="1:11" ht="24.75">
      <c r="A89" s="137">
        <v>82</v>
      </c>
      <c r="B89" s="137" t="s">
        <v>367</v>
      </c>
      <c r="C89" s="137"/>
      <c r="D89" s="137" t="s">
        <v>295</v>
      </c>
      <c r="E89" s="137" t="s">
        <v>296</v>
      </c>
      <c r="F89" s="137">
        <v>30</v>
      </c>
      <c r="G89" s="137">
        <v>0</v>
      </c>
      <c r="H89" s="130">
        <v>79</v>
      </c>
      <c r="I89" s="130">
        <v>0.3797</v>
      </c>
      <c r="J89" s="130">
        <v>4.1767</v>
      </c>
      <c r="K89" s="130" t="s">
        <v>480</v>
      </c>
    </row>
    <row r="90" spans="1:11" ht="24.75">
      <c r="A90" s="136">
        <v>83</v>
      </c>
      <c r="B90" s="136" t="s">
        <v>352</v>
      </c>
      <c r="C90" s="136"/>
      <c r="D90" s="136"/>
      <c r="E90" s="136" t="s">
        <v>269</v>
      </c>
      <c r="F90" s="136">
        <v>30</v>
      </c>
      <c r="G90" s="136">
        <v>0</v>
      </c>
      <c r="H90" s="128">
        <v>80</v>
      </c>
      <c r="I90" s="128">
        <v>0.375</v>
      </c>
      <c r="J90" s="128">
        <v>4.125</v>
      </c>
      <c r="K90" s="128" t="s">
        <v>481</v>
      </c>
    </row>
    <row r="91" spans="1:11" ht="24.75">
      <c r="A91" s="137">
        <v>84</v>
      </c>
      <c r="B91" s="137" t="s">
        <v>395</v>
      </c>
      <c r="C91" s="137"/>
      <c r="D91" s="137"/>
      <c r="E91" s="137" t="s">
        <v>269</v>
      </c>
      <c r="F91" s="137">
        <v>30</v>
      </c>
      <c r="G91" s="137">
        <v>0</v>
      </c>
      <c r="H91" s="130">
        <v>89</v>
      </c>
      <c r="I91" s="130">
        <v>0.3371</v>
      </c>
      <c r="J91" s="130">
        <v>3.7081</v>
      </c>
      <c r="K91" s="130" t="s">
        <v>482</v>
      </c>
    </row>
    <row r="92" spans="1:11" ht="24.75">
      <c r="A92" s="136">
        <v>85</v>
      </c>
      <c r="B92" s="136" t="s">
        <v>402</v>
      </c>
      <c r="C92" s="136"/>
      <c r="D92" s="136" t="s">
        <v>295</v>
      </c>
      <c r="E92" s="136" t="s">
        <v>296</v>
      </c>
      <c r="F92" s="136">
        <v>30</v>
      </c>
      <c r="G92" s="136">
        <v>0</v>
      </c>
      <c r="H92" s="128">
        <v>90</v>
      </c>
      <c r="I92" s="128">
        <v>0.3333</v>
      </c>
      <c r="J92" s="128">
        <v>3.6663</v>
      </c>
      <c r="K92" s="128" t="s">
        <v>483</v>
      </c>
    </row>
    <row r="93" spans="1:11" ht="24.75">
      <c r="A93" s="137">
        <v>86</v>
      </c>
      <c r="B93" s="137" t="s">
        <v>311</v>
      </c>
      <c r="C93" s="137"/>
      <c r="D93" s="137"/>
      <c r="E93" s="137" t="s">
        <v>269</v>
      </c>
      <c r="F93" s="137">
        <v>30</v>
      </c>
      <c r="G93" s="137">
        <v>0</v>
      </c>
      <c r="H93" s="130">
        <v>104</v>
      </c>
      <c r="I93" s="130">
        <v>0.2885</v>
      </c>
      <c r="J93" s="130">
        <v>3.1735</v>
      </c>
      <c r="K93" s="130" t="s">
        <v>484</v>
      </c>
    </row>
    <row r="94" spans="1:11" ht="24.75">
      <c r="A94" s="136">
        <v>87</v>
      </c>
      <c r="B94" s="136" t="s">
        <v>399</v>
      </c>
      <c r="C94" s="136"/>
      <c r="D94" s="136"/>
      <c r="E94" s="136" t="s">
        <v>269</v>
      </c>
      <c r="F94" s="136">
        <v>0</v>
      </c>
      <c r="G94" s="136">
        <v>0</v>
      </c>
      <c r="H94" s="128">
        <v>0</v>
      </c>
      <c r="I94" s="128">
        <v>0</v>
      </c>
      <c r="J94" s="128">
        <v>0</v>
      </c>
      <c r="K94" s="128" t="s">
        <v>394</v>
      </c>
    </row>
    <row r="95" spans="1:11" ht="24.75">
      <c r="A95" s="137">
        <v>88</v>
      </c>
      <c r="B95" s="137" t="s">
        <v>405</v>
      </c>
      <c r="C95" s="137"/>
      <c r="D95" s="137"/>
      <c r="E95" s="137" t="s">
        <v>269</v>
      </c>
      <c r="F95" s="137">
        <v>0</v>
      </c>
      <c r="G95" s="137">
        <v>0</v>
      </c>
      <c r="H95" s="130">
        <v>0</v>
      </c>
      <c r="I95" s="130">
        <v>0</v>
      </c>
      <c r="J95" s="130">
        <v>0</v>
      </c>
      <c r="K95" s="130" t="s">
        <v>394</v>
      </c>
    </row>
    <row r="96" spans="1:11" ht="24.75">
      <c r="A96" s="136">
        <v>89</v>
      </c>
      <c r="B96" s="136" t="s">
        <v>289</v>
      </c>
      <c r="C96" s="136"/>
      <c r="D96" s="136"/>
      <c r="E96" s="136" t="s">
        <v>269</v>
      </c>
      <c r="F96" s="136">
        <v>0</v>
      </c>
      <c r="G96" s="136">
        <v>0</v>
      </c>
      <c r="H96" s="128">
        <v>0</v>
      </c>
      <c r="I96" s="128">
        <v>0</v>
      </c>
      <c r="J96" s="128">
        <v>0</v>
      </c>
      <c r="K96" s="128" t="s">
        <v>394</v>
      </c>
    </row>
    <row r="97" spans="1:11" ht="24.75">
      <c r="A97" s="137">
        <v>90</v>
      </c>
      <c r="B97" s="137" t="s">
        <v>348</v>
      </c>
      <c r="C97" s="137"/>
      <c r="D97" s="137"/>
      <c r="E97" s="137" t="s">
        <v>269</v>
      </c>
      <c r="F97" s="137">
        <v>0</v>
      </c>
      <c r="G97" s="137">
        <v>0</v>
      </c>
      <c r="H97" s="130">
        <v>0</v>
      </c>
      <c r="I97" s="130">
        <v>0</v>
      </c>
      <c r="J97" s="130">
        <v>0</v>
      </c>
      <c r="K97" s="130" t="s">
        <v>394</v>
      </c>
    </row>
    <row r="98" spans="1:11" ht="24.75">
      <c r="A98" s="136">
        <v>91</v>
      </c>
      <c r="B98" s="136" t="s">
        <v>380</v>
      </c>
      <c r="C98" s="136"/>
      <c r="D98" s="136"/>
      <c r="E98" s="136" t="s">
        <v>269</v>
      </c>
      <c r="F98" s="136">
        <v>0</v>
      </c>
      <c r="G98" s="136">
        <v>0</v>
      </c>
      <c r="H98" s="128">
        <v>0</v>
      </c>
      <c r="I98" s="128">
        <v>0</v>
      </c>
      <c r="J98" s="128">
        <v>0</v>
      </c>
      <c r="K98" s="128" t="s">
        <v>394</v>
      </c>
    </row>
    <row r="99" spans="1:11" ht="24.75">
      <c r="A99" s="137">
        <v>92</v>
      </c>
      <c r="B99" s="137" t="s">
        <v>412</v>
      </c>
      <c r="C99" s="137"/>
      <c r="D99" s="137"/>
      <c r="E99" s="137" t="s">
        <v>269</v>
      </c>
      <c r="F99" s="137">
        <v>0</v>
      </c>
      <c r="G99" s="137">
        <v>0</v>
      </c>
      <c r="H99" s="130">
        <v>0</v>
      </c>
      <c r="I99" s="130">
        <v>0</v>
      </c>
      <c r="J99" s="130">
        <v>0</v>
      </c>
      <c r="K99" s="130" t="s">
        <v>394</v>
      </c>
    </row>
    <row r="100" spans="1:11" ht="24.75">
      <c r="A100" s="136">
        <v>93</v>
      </c>
      <c r="B100" s="136" t="s">
        <v>413</v>
      </c>
      <c r="C100" s="136"/>
      <c r="D100" s="136"/>
      <c r="E100" s="136" t="s">
        <v>269</v>
      </c>
      <c r="F100" s="136">
        <v>0</v>
      </c>
      <c r="G100" s="136">
        <v>0</v>
      </c>
      <c r="H100" s="128">
        <v>0</v>
      </c>
      <c r="I100" s="128">
        <v>0</v>
      </c>
      <c r="J100" s="128">
        <v>0</v>
      </c>
      <c r="K100" s="128" t="s">
        <v>394</v>
      </c>
    </row>
    <row r="101" spans="1:11" ht="24.75">
      <c r="A101" s="137">
        <v>94</v>
      </c>
      <c r="B101" s="137" t="s">
        <v>414</v>
      </c>
      <c r="C101" s="137"/>
      <c r="D101" s="137"/>
      <c r="E101" s="137" t="s">
        <v>269</v>
      </c>
      <c r="F101" s="137">
        <v>0</v>
      </c>
      <c r="G101" s="137">
        <v>0</v>
      </c>
      <c r="H101" s="130">
        <v>0</v>
      </c>
      <c r="I101" s="130">
        <v>0</v>
      </c>
      <c r="J101" s="130">
        <v>0</v>
      </c>
      <c r="K101" s="130" t="s">
        <v>394</v>
      </c>
    </row>
    <row r="102" spans="1:11" ht="24.75">
      <c r="A102" s="136">
        <v>95</v>
      </c>
      <c r="B102" s="136" t="s">
        <v>415</v>
      </c>
      <c r="C102" s="136"/>
      <c r="D102" s="136"/>
      <c r="E102" s="136" t="s">
        <v>269</v>
      </c>
      <c r="F102" s="136">
        <v>0</v>
      </c>
      <c r="G102" s="136">
        <v>0</v>
      </c>
      <c r="H102" s="128">
        <v>0</v>
      </c>
      <c r="I102" s="128">
        <v>0</v>
      </c>
      <c r="J102" s="128">
        <v>0</v>
      </c>
      <c r="K102" s="128" t="s">
        <v>394</v>
      </c>
    </row>
    <row r="103" spans="1:11" ht="24.75">
      <c r="A103" s="137">
        <v>96</v>
      </c>
      <c r="B103" s="137" t="s">
        <v>416</v>
      </c>
      <c r="C103" s="137"/>
      <c r="D103" s="137"/>
      <c r="E103" s="137" t="s">
        <v>269</v>
      </c>
      <c r="F103" s="137">
        <v>0</v>
      </c>
      <c r="G103" s="137">
        <v>0</v>
      </c>
      <c r="H103" s="130">
        <v>0</v>
      </c>
      <c r="I103" s="130">
        <v>0</v>
      </c>
      <c r="J103" s="130">
        <v>0</v>
      </c>
      <c r="K103" s="130" t="s">
        <v>394</v>
      </c>
    </row>
    <row r="104" spans="1:11" ht="24.75">
      <c r="A104" s="136">
        <v>97</v>
      </c>
      <c r="B104" s="136" t="s">
        <v>417</v>
      </c>
      <c r="C104" s="136"/>
      <c r="D104" s="136"/>
      <c r="E104" s="136" t="s">
        <v>269</v>
      </c>
      <c r="F104" s="136">
        <v>0</v>
      </c>
      <c r="G104" s="136">
        <v>0</v>
      </c>
      <c r="H104" s="128">
        <v>0</v>
      </c>
      <c r="I104" s="128">
        <v>0</v>
      </c>
      <c r="J104" s="128">
        <v>0</v>
      </c>
      <c r="K104" s="128" t="s">
        <v>394</v>
      </c>
    </row>
    <row r="105" spans="1:11" ht="24.75">
      <c r="A105" s="137">
        <v>98</v>
      </c>
      <c r="B105" s="137" t="s">
        <v>418</v>
      </c>
      <c r="C105" s="137"/>
      <c r="D105" s="137"/>
      <c r="E105" s="137" t="s">
        <v>269</v>
      </c>
      <c r="F105" s="137">
        <v>0</v>
      </c>
      <c r="G105" s="137">
        <v>0</v>
      </c>
      <c r="H105" s="130">
        <v>0</v>
      </c>
      <c r="I105" s="130">
        <v>0</v>
      </c>
      <c r="J105" s="130">
        <v>0</v>
      </c>
      <c r="K105" s="130" t="s">
        <v>394</v>
      </c>
    </row>
    <row r="106" spans="1:11" ht="24.75">
      <c r="A106" s="136">
        <v>99</v>
      </c>
      <c r="B106" s="136" t="s">
        <v>419</v>
      </c>
      <c r="C106" s="136"/>
      <c r="D106" s="136"/>
      <c r="E106" s="136" t="s">
        <v>269</v>
      </c>
      <c r="F106" s="136">
        <v>0</v>
      </c>
      <c r="G106" s="136">
        <v>0</v>
      </c>
      <c r="H106" s="128">
        <v>0</v>
      </c>
      <c r="I106" s="128">
        <v>0</v>
      </c>
      <c r="J106" s="128">
        <v>0</v>
      </c>
      <c r="K106" s="128" t="s">
        <v>394</v>
      </c>
    </row>
    <row r="107" spans="1:11" ht="24.75">
      <c r="A107" s="137">
        <v>100</v>
      </c>
      <c r="B107" s="137" t="s">
        <v>420</v>
      </c>
      <c r="C107" s="137"/>
      <c r="D107" s="137"/>
      <c r="E107" s="137" t="s">
        <v>269</v>
      </c>
      <c r="F107" s="137">
        <v>0</v>
      </c>
      <c r="G107" s="137">
        <v>0</v>
      </c>
      <c r="H107" s="130">
        <v>0</v>
      </c>
      <c r="I107" s="130">
        <v>0</v>
      </c>
      <c r="J107" s="130">
        <v>0</v>
      </c>
      <c r="K107" s="130" t="s">
        <v>394</v>
      </c>
    </row>
    <row r="108" spans="1:11" ht="37.5">
      <c r="A108" s="136">
        <v>101</v>
      </c>
      <c r="B108" s="136" t="s">
        <v>421</v>
      </c>
      <c r="C108" s="136"/>
      <c r="D108" s="136"/>
      <c r="E108" s="136" t="s">
        <v>269</v>
      </c>
      <c r="F108" s="136">
        <v>0</v>
      </c>
      <c r="G108" s="136">
        <v>0</v>
      </c>
      <c r="H108" s="128">
        <v>0</v>
      </c>
      <c r="I108" s="128">
        <v>0</v>
      </c>
      <c r="J108" s="128">
        <v>0</v>
      </c>
      <c r="K108" s="128" t="s">
        <v>394</v>
      </c>
    </row>
    <row r="109" spans="1:11" ht="24.75">
      <c r="A109" s="137">
        <v>102</v>
      </c>
      <c r="B109" s="137" t="s">
        <v>422</v>
      </c>
      <c r="C109" s="137"/>
      <c r="D109" s="137"/>
      <c r="E109" s="137" t="s">
        <v>269</v>
      </c>
      <c r="F109" s="137">
        <v>0</v>
      </c>
      <c r="G109" s="137">
        <v>0</v>
      </c>
      <c r="H109" s="130">
        <v>0</v>
      </c>
      <c r="I109" s="130">
        <v>0</v>
      </c>
      <c r="J109" s="130">
        <v>0</v>
      </c>
      <c r="K109" s="130" t="s">
        <v>394</v>
      </c>
    </row>
    <row r="110" spans="1:11" ht="24.75">
      <c r="A110" s="136">
        <v>103</v>
      </c>
      <c r="B110" s="136" t="s">
        <v>423</v>
      </c>
      <c r="C110" s="136"/>
      <c r="D110" s="136"/>
      <c r="E110" s="136" t="s">
        <v>269</v>
      </c>
      <c r="F110" s="136">
        <v>0</v>
      </c>
      <c r="G110" s="136">
        <v>0</v>
      </c>
      <c r="H110" s="128">
        <v>0</v>
      </c>
      <c r="I110" s="128">
        <v>0</v>
      </c>
      <c r="J110" s="128">
        <v>0</v>
      </c>
      <c r="K110" s="128" t="s">
        <v>394</v>
      </c>
    </row>
    <row r="111" spans="1:11" ht="24.75">
      <c r="A111" s="137">
        <v>104</v>
      </c>
      <c r="B111" s="137" t="s">
        <v>424</v>
      </c>
      <c r="C111" s="137"/>
      <c r="D111" s="137"/>
      <c r="E111" s="137" t="s">
        <v>269</v>
      </c>
      <c r="F111" s="137">
        <v>0</v>
      </c>
      <c r="G111" s="137">
        <v>0</v>
      </c>
      <c r="H111" s="130">
        <v>0</v>
      </c>
      <c r="I111" s="130">
        <v>0</v>
      </c>
      <c r="J111" s="130">
        <v>0</v>
      </c>
      <c r="K111" s="130" t="s">
        <v>394</v>
      </c>
    </row>
    <row r="112" spans="1:11" ht="24.75">
      <c r="A112" s="136">
        <v>105</v>
      </c>
      <c r="B112" s="136" t="s">
        <v>425</v>
      </c>
      <c r="C112" s="136"/>
      <c r="D112" s="136"/>
      <c r="E112" s="136" t="s">
        <v>269</v>
      </c>
      <c r="F112" s="136">
        <v>0</v>
      </c>
      <c r="G112" s="136">
        <v>0</v>
      </c>
      <c r="H112" s="128">
        <v>0</v>
      </c>
      <c r="I112" s="128">
        <v>0</v>
      </c>
      <c r="J112" s="128">
        <v>0</v>
      </c>
      <c r="K112" s="128" t="s">
        <v>394</v>
      </c>
    </row>
    <row r="113" spans="1:11" ht="24.75">
      <c r="A113" s="137">
        <v>106</v>
      </c>
      <c r="B113" s="137" t="s">
        <v>426</v>
      </c>
      <c r="C113" s="137"/>
      <c r="D113" s="137"/>
      <c r="E113" s="137" t="s">
        <v>269</v>
      </c>
      <c r="F113" s="137">
        <v>0</v>
      </c>
      <c r="G113" s="137">
        <v>0</v>
      </c>
      <c r="H113" s="130">
        <v>0</v>
      </c>
      <c r="I113" s="130">
        <v>0</v>
      </c>
      <c r="J113" s="130">
        <v>0</v>
      </c>
      <c r="K113" s="130" t="s">
        <v>394</v>
      </c>
    </row>
    <row r="114" spans="1:11" ht="24.75">
      <c r="A114" s="136">
        <v>107</v>
      </c>
      <c r="B114" s="136" t="s">
        <v>427</v>
      </c>
      <c r="C114" s="136"/>
      <c r="D114" s="136"/>
      <c r="E114" s="136" t="s">
        <v>269</v>
      </c>
      <c r="F114" s="136">
        <v>0</v>
      </c>
      <c r="G114" s="136">
        <v>0</v>
      </c>
      <c r="H114" s="128">
        <v>0</v>
      </c>
      <c r="I114" s="128">
        <v>0</v>
      </c>
      <c r="J114" s="128">
        <v>0</v>
      </c>
      <c r="K114" s="128" t="s">
        <v>394</v>
      </c>
    </row>
    <row r="115" spans="1:11" ht="24.75">
      <c r="A115" s="137">
        <v>108</v>
      </c>
      <c r="B115" s="137" t="s">
        <v>428</v>
      </c>
      <c r="C115" s="137"/>
      <c r="D115" s="137"/>
      <c r="E115" s="137" t="s">
        <v>269</v>
      </c>
      <c r="F115" s="137">
        <v>0</v>
      </c>
      <c r="G115" s="137">
        <v>0</v>
      </c>
      <c r="H115" s="130">
        <v>0</v>
      </c>
      <c r="I115" s="130">
        <v>0</v>
      </c>
      <c r="J115" s="130">
        <v>0</v>
      </c>
      <c r="K115" s="130" t="s">
        <v>394</v>
      </c>
    </row>
    <row r="116" spans="1:11" ht="24.75">
      <c r="A116" s="136">
        <v>109</v>
      </c>
      <c r="B116" s="136" t="s">
        <v>429</v>
      </c>
      <c r="C116" s="136"/>
      <c r="D116" s="136"/>
      <c r="E116" s="136" t="s">
        <v>269</v>
      </c>
      <c r="F116" s="136">
        <v>0</v>
      </c>
      <c r="G116" s="136">
        <v>0</v>
      </c>
      <c r="H116" s="128">
        <v>0</v>
      </c>
      <c r="I116" s="128">
        <v>0</v>
      </c>
      <c r="J116" s="128">
        <v>0</v>
      </c>
      <c r="K116" s="128" t="s">
        <v>394</v>
      </c>
    </row>
    <row r="117" spans="1:11" ht="24.75">
      <c r="A117" s="137">
        <v>110</v>
      </c>
      <c r="B117" s="137" t="s">
        <v>430</v>
      </c>
      <c r="C117" s="137"/>
      <c r="D117" s="137"/>
      <c r="E117" s="137" t="s">
        <v>269</v>
      </c>
      <c r="F117" s="137">
        <v>0</v>
      </c>
      <c r="G117" s="137">
        <v>0</v>
      </c>
      <c r="H117" s="130">
        <v>0</v>
      </c>
      <c r="I117" s="130">
        <v>0</v>
      </c>
      <c r="J117" s="130">
        <v>0</v>
      </c>
      <c r="K117" s="130" t="s">
        <v>394</v>
      </c>
    </row>
    <row r="118" spans="1:11" ht="24.75">
      <c r="A118" s="136">
        <v>111</v>
      </c>
      <c r="B118" s="136" t="s">
        <v>431</v>
      </c>
      <c r="C118" s="136"/>
      <c r="D118" s="136"/>
      <c r="E118" s="136" t="s">
        <v>269</v>
      </c>
      <c r="F118" s="136">
        <v>0</v>
      </c>
      <c r="G118" s="136">
        <v>0</v>
      </c>
      <c r="H118" s="128">
        <v>0</v>
      </c>
      <c r="I118" s="128">
        <v>0</v>
      </c>
      <c r="J118" s="128">
        <v>0</v>
      </c>
      <c r="K118" s="128" t="s">
        <v>394</v>
      </c>
    </row>
    <row r="119" spans="1:11" ht="24.75">
      <c r="A119" s="137">
        <v>112</v>
      </c>
      <c r="B119" s="137" t="s">
        <v>432</v>
      </c>
      <c r="C119" s="137"/>
      <c r="D119" s="137"/>
      <c r="E119" s="137" t="s">
        <v>269</v>
      </c>
      <c r="F119" s="137">
        <v>0</v>
      </c>
      <c r="G119" s="137">
        <v>0</v>
      </c>
      <c r="H119" s="130">
        <v>0</v>
      </c>
      <c r="I119" s="130">
        <v>0</v>
      </c>
      <c r="J119" s="130">
        <v>0</v>
      </c>
      <c r="K119" s="130" t="s">
        <v>394</v>
      </c>
    </row>
    <row r="120" spans="1:11" ht="24.75">
      <c r="A120" s="136">
        <v>113</v>
      </c>
      <c r="B120" s="136" t="s">
        <v>433</v>
      </c>
      <c r="C120" s="136"/>
      <c r="D120" s="136"/>
      <c r="E120" s="136" t="s">
        <v>269</v>
      </c>
      <c r="F120" s="136">
        <v>0</v>
      </c>
      <c r="G120" s="136">
        <v>0</v>
      </c>
      <c r="H120" s="128">
        <v>0</v>
      </c>
      <c r="I120" s="128">
        <v>0</v>
      </c>
      <c r="J120" s="128">
        <v>0</v>
      </c>
      <c r="K120" s="128" t="s">
        <v>394</v>
      </c>
    </row>
    <row r="121" spans="1:11" ht="24.75">
      <c r="A121" s="137">
        <v>114</v>
      </c>
      <c r="B121" s="137" t="s">
        <v>434</v>
      </c>
      <c r="C121" s="137"/>
      <c r="D121" s="137"/>
      <c r="E121" s="137" t="s">
        <v>269</v>
      </c>
      <c r="F121" s="137">
        <v>0</v>
      </c>
      <c r="G121" s="137">
        <v>0</v>
      </c>
      <c r="H121" s="130">
        <v>0</v>
      </c>
      <c r="I121" s="130">
        <v>0</v>
      </c>
      <c r="J121" s="130">
        <v>0</v>
      </c>
      <c r="K121" s="130" t="s">
        <v>394</v>
      </c>
    </row>
    <row r="122" spans="1:11" ht="24.75">
      <c r="A122" s="136">
        <v>115</v>
      </c>
      <c r="B122" s="136" t="s">
        <v>435</v>
      </c>
      <c r="C122" s="136"/>
      <c r="D122" s="136"/>
      <c r="E122" s="136" t="s">
        <v>269</v>
      </c>
      <c r="F122" s="136">
        <v>0</v>
      </c>
      <c r="G122" s="136">
        <v>0</v>
      </c>
      <c r="H122" s="128">
        <v>0</v>
      </c>
      <c r="I122" s="128">
        <v>0</v>
      </c>
      <c r="J122" s="128">
        <v>0</v>
      </c>
      <c r="K122" s="128" t="s">
        <v>394</v>
      </c>
    </row>
    <row r="123" spans="1:11" ht="24.75">
      <c r="A123" s="137">
        <v>116</v>
      </c>
      <c r="B123" s="137" t="s">
        <v>436</v>
      </c>
      <c r="C123" s="137"/>
      <c r="D123" s="137"/>
      <c r="E123" s="137" t="s">
        <v>269</v>
      </c>
      <c r="F123" s="137">
        <v>0</v>
      </c>
      <c r="G123" s="137">
        <v>0</v>
      </c>
      <c r="H123" s="130">
        <v>0</v>
      </c>
      <c r="I123" s="130">
        <v>0</v>
      </c>
      <c r="J123" s="130">
        <v>0</v>
      </c>
      <c r="K123" s="130" t="s">
        <v>394</v>
      </c>
    </row>
    <row r="126" ht="12">
      <c r="A126" s="131" t="s">
        <v>437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26"/>
  <sheetViews>
    <sheetView zoomScalePageLayoutView="0" workbookViewId="0" topLeftCell="A1">
      <selection activeCell="N7" sqref="N7"/>
    </sheetView>
  </sheetViews>
  <sheetFormatPr defaultColWidth="9.140625" defaultRowHeight="12.75"/>
  <sheetData>
    <row r="1" ht="17.25">
      <c r="A1" s="132" t="s">
        <v>485</v>
      </c>
    </row>
    <row r="3" ht="17.25">
      <c r="A3" s="133">
        <v>42629</v>
      </c>
    </row>
    <row r="5" ht="15">
      <c r="A5" s="134" t="s">
        <v>258</v>
      </c>
    </row>
    <row r="7" spans="1:11" ht="25.5">
      <c r="A7" s="135" t="s">
        <v>73</v>
      </c>
      <c r="B7" s="135" t="s">
        <v>259</v>
      </c>
      <c r="C7" s="135" t="s">
        <v>260</v>
      </c>
      <c r="D7" s="135" t="s">
        <v>261</v>
      </c>
      <c r="E7" s="135" t="s">
        <v>262</v>
      </c>
      <c r="F7" s="135" t="s">
        <v>263</v>
      </c>
      <c r="G7" s="135" t="s">
        <v>264</v>
      </c>
      <c r="H7" s="135" t="s">
        <v>68</v>
      </c>
      <c r="I7" s="135" t="s">
        <v>265</v>
      </c>
      <c r="J7" s="135" t="s">
        <v>266</v>
      </c>
      <c r="K7" s="135" t="s">
        <v>267</v>
      </c>
    </row>
    <row r="8" spans="1:11" ht="24.75">
      <c r="A8" s="136">
        <v>1</v>
      </c>
      <c r="B8" s="136" t="s">
        <v>277</v>
      </c>
      <c r="C8" s="136"/>
      <c r="D8" s="136"/>
      <c r="E8" s="136" t="s">
        <v>269</v>
      </c>
      <c r="F8" s="136">
        <v>30</v>
      </c>
      <c r="G8" s="136">
        <v>0</v>
      </c>
      <c r="H8" s="128">
        <v>35</v>
      </c>
      <c r="I8" s="128">
        <v>0.8571</v>
      </c>
      <c r="J8" s="128">
        <v>30</v>
      </c>
      <c r="K8" s="128" t="s">
        <v>270</v>
      </c>
    </row>
    <row r="9" spans="1:11" ht="24.75">
      <c r="A9" s="137">
        <v>2</v>
      </c>
      <c r="B9" s="137" t="s">
        <v>299</v>
      </c>
      <c r="C9" s="137"/>
      <c r="D9" s="137"/>
      <c r="E9" s="137" t="s">
        <v>269</v>
      </c>
      <c r="F9" s="137">
        <v>30</v>
      </c>
      <c r="G9" s="137">
        <v>0</v>
      </c>
      <c r="H9" s="130">
        <v>37</v>
      </c>
      <c r="I9" s="130">
        <v>0.8108</v>
      </c>
      <c r="J9" s="130">
        <v>28.3794</v>
      </c>
      <c r="K9" s="130" t="s">
        <v>486</v>
      </c>
    </row>
    <row r="10" spans="1:11" ht="24.75">
      <c r="A10" s="136">
        <v>3</v>
      </c>
      <c r="B10" s="136" t="s">
        <v>309</v>
      </c>
      <c r="C10" s="136"/>
      <c r="D10" s="136"/>
      <c r="E10" s="136" t="s">
        <v>269</v>
      </c>
      <c r="F10" s="136">
        <v>30</v>
      </c>
      <c r="G10" s="136">
        <v>0</v>
      </c>
      <c r="H10" s="128">
        <v>38</v>
      </c>
      <c r="I10" s="128">
        <v>0.7895</v>
      </c>
      <c r="J10" s="128">
        <v>27.6339</v>
      </c>
      <c r="K10" s="128" t="s">
        <v>487</v>
      </c>
    </row>
    <row r="11" spans="1:11" ht="24.75">
      <c r="A11" s="137">
        <v>4</v>
      </c>
      <c r="B11" s="137" t="s">
        <v>297</v>
      </c>
      <c r="C11" s="137"/>
      <c r="D11" s="137"/>
      <c r="E11" s="137" t="s">
        <v>269</v>
      </c>
      <c r="F11" s="137">
        <v>30</v>
      </c>
      <c r="G11" s="137">
        <v>0</v>
      </c>
      <c r="H11" s="130">
        <v>44</v>
      </c>
      <c r="I11" s="130">
        <v>0.6818</v>
      </c>
      <c r="J11" s="130">
        <v>23.8642</v>
      </c>
      <c r="K11" s="130" t="s">
        <v>488</v>
      </c>
    </row>
    <row r="12" spans="1:11" ht="24.75">
      <c r="A12" s="136">
        <v>5</v>
      </c>
      <c r="B12" s="136" t="s">
        <v>336</v>
      </c>
      <c r="C12" s="136"/>
      <c r="D12" s="136"/>
      <c r="E12" s="136" t="s">
        <v>269</v>
      </c>
      <c r="F12" s="136">
        <v>30</v>
      </c>
      <c r="G12" s="136">
        <v>0</v>
      </c>
      <c r="H12" s="128">
        <v>48</v>
      </c>
      <c r="I12" s="128">
        <v>0.625</v>
      </c>
      <c r="J12" s="128">
        <v>21.8761</v>
      </c>
      <c r="K12" s="128" t="s">
        <v>489</v>
      </c>
    </row>
    <row r="13" spans="1:11" ht="24.75">
      <c r="A13" s="137">
        <v>6</v>
      </c>
      <c r="B13" s="137" t="s">
        <v>342</v>
      </c>
      <c r="C13" s="137"/>
      <c r="D13" s="137"/>
      <c r="E13" s="137" t="s">
        <v>269</v>
      </c>
      <c r="F13" s="137">
        <v>30</v>
      </c>
      <c r="G13" s="137">
        <v>0</v>
      </c>
      <c r="H13" s="130">
        <v>48</v>
      </c>
      <c r="I13" s="130">
        <v>0.625</v>
      </c>
      <c r="J13" s="130">
        <v>21.8761</v>
      </c>
      <c r="K13" s="130" t="s">
        <v>489</v>
      </c>
    </row>
    <row r="14" spans="1:11" ht="24.75">
      <c r="A14" s="136">
        <v>7</v>
      </c>
      <c r="B14" s="136" t="s">
        <v>396</v>
      </c>
      <c r="C14" s="136"/>
      <c r="D14" s="136"/>
      <c r="E14" s="136" t="s">
        <v>269</v>
      </c>
      <c r="F14" s="136">
        <v>30</v>
      </c>
      <c r="G14" s="136">
        <v>0</v>
      </c>
      <c r="H14" s="128">
        <v>49</v>
      </c>
      <c r="I14" s="128">
        <v>0.6122</v>
      </c>
      <c r="J14" s="128">
        <v>21.4281</v>
      </c>
      <c r="K14" s="128" t="s">
        <v>490</v>
      </c>
    </row>
    <row r="15" spans="1:11" ht="24.75">
      <c r="A15" s="137">
        <v>8</v>
      </c>
      <c r="B15" s="137" t="s">
        <v>308</v>
      </c>
      <c r="C15" s="137"/>
      <c r="D15" s="137"/>
      <c r="E15" s="137" t="s">
        <v>269</v>
      </c>
      <c r="F15" s="137">
        <v>30</v>
      </c>
      <c r="G15" s="137">
        <v>0</v>
      </c>
      <c r="H15" s="130">
        <v>49</v>
      </c>
      <c r="I15" s="130">
        <v>0.6122</v>
      </c>
      <c r="J15" s="130">
        <v>21.4281</v>
      </c>
      <c r="K15" s="130" t="s">
        <v>490</v>
      </c>
    </row>
    <row r="16" spans="1:11" ht="24.75">
      <c r="A16" s="136">
        <v>9</v>
      </c>
      <c r="B16" s="136" t="s">
        <v>282</v>
      </c>
      <c r="C16" s="136"/>
      <c r="D16" s="136"/>
      <c r="E16" s="136" t="s">
        <v>269</v>
      </c>
      <c r="F16" s="136">
        <v>30</v>
      </c>
      <c r="G16" s="136">
        <v>0</v>
      </c>
      <c r="H16" s="128">
        <v>49</v>
      </c>
      <c r="I16" s="128">
        <v>0.6122</v>
      </c>
      <c r="J16" s="128">
        <v>21.4281</v>
      </c>
      <c r="K16" s="128" t="s">
        <v>490</v>
      </c>
    </row>
    <row r="17" spans="1:11" ht="24.75">
      <c r="A17" s="137">
        <v>10</v>
      </c>
      <c r="B17" s="137" t="s">
        <v>323</v>
      </c>
      <c r="C17" s="137"/>
      <c r="D17" s="137"/>
      <c r="E17" s="137" t="s">
        <v>269</v>
      </c>
      <c r="F17" s="137">
        <v>30</v>
      </c>
      <c r="G17" s="137">
        <v>0</v>
      </c>
      <c r="H17" s="130">
        <v>50</v>
      </c>
      <c r="I17" s="130">
        <v>0.6</v>
      </c>
      <c r="J17" s="130">
        <v>21.0011</v>
      </c>
      <c r="K17" s="130" t="s">
        <v>491</v>
      </c>
    </row>
    <row r="18" spans="1:11" ht="24.75">
      <c r="A18" s="136">
        <v>11</v>
      </c>
      <c r="B18" s="136" t="s">
        <v>409</v>
      </c>
      <c r="C18" s="136"/>
      <c r="D18" s="136"/>
      <c r="E18" s="136" t="s">
        <v>269</v>
      </c>
      <c r="F18" s="136">
        <v>30</v>
      </c>
      <c r="G18" s="136">
        <v>0</v>
      </c>
      <c r="H18" s="128">
        <v>51</v>
      </c>
      <c r="I18" s="128">
        <v>0.5882</v>
      </c>
      <c r="J18" s="128">
        <v>20.588</v>
      </c>
      <c r="K18" s="128" t="s">
        <v>492</v>
      </c>
    </row>
    <row r="19" spans="1:11" ht="24.75">
      <c r="A19" s="137">
        <v>12</v>
      </c>
      <c r="B19" s="137" t="s">
        <v>340</v>
      </c>
      <c r="C19" s="137"/>
      <c r="D19" s="137"/>
      <c r="E19" s="137" t="s">
        <v>269</v>
      </c>
      <c r="F19" s="137">
        <v>30</v>
      </c>
      <c r="G19" s="137">
        <v>0</v>
      </c>
      <c r="H19" s="130">
        <v>52</v>
      </c>
      <c r="I19" s="130">
        <v>0.5769</v>
      </c>
      <c r="J19" s="130">
        <v>20.1925</v>
      </c>
      <c r="K19" s="130" t="s">
        <v>493</v>
      </c>
    </row>
    <row r="20" spans="1:11" ht="24.75">
      <c r="A20" s="136">
        <v>13</v>
      </c>
      <c r="B20" s="136" t="s">
        <v>286</v>
      </c>
      <c r="C20" s="136"/>
      <c r="D20" s="136"/>
      <c r="E20" s="136" t="s">
        <v>269</v>
      </c>
      <c r="F20" s="136">
        <v>30</v>
      </c>
      <c r="G20" s="136">
        <v>0</v>
      </c>
      <c r="H20" s="128">
        <v>54</v>
      </c>
      <c r="I20" s="128">
        <v>0.5556</v>
      </c>
      <c r="J20" s="128">
        <v>19.447</v>
      </c>
      <c r="K20" s="128" t="s">
        <v>494</v>
      </c>
    </row>
    <row r="21" spans="1:11" ht="24.75">
      <c r="A21" s="137">
        <v>14</v>
      </c>
      <c r="B21" s="137" t="s">
        <v>384</v>
      </c>
      <c r="C21" s="137"/>
      <c r="D21" s="137"/>
      <c r="E21" s="137" t="s">
        <v>269</v>
      </c>
      <c r="F21" s="137">
        <v>30</v>
      </c>
      <c r="G21" s="137">
        <v>0</v>
      </c>
      <c r="H21" s="130">
        <v>56</v>
      </c>
      <c r="I21" s="130">
        <v>0.5357</v>
      </c>
      <c r="J21" s="130">
        <v>18.7504</v>
      </c>
      <c r="K21" s="130" t="s">
        <v>495</v>
      </c>
    </row>
    <row r="22" spans="1:11" ht="24.75">
      <c r="A22" s="136">
        <v>15</v>
      </c>
      <c r="B22" s="136" t="s">
        <v>291</v>
      </c>
      <c r="C22" s="136"/>
      <c r="D22" s="136"/>
      <c r="E22" s="136" t="s">
        <v>269</v>
      </c>
      <c r="F22" s="136">
        <v>30</v>
      </c>
      <c r="G22" s="136">
        <v>0</v>
      </c>
      <c r="H22" s="128">
        <v>56</v>
      </c>
      <c r="I22" s="128">
        <v>0.5357</v>
      </c>
      <c r="J22" s="128">
        <v>18.7504</v>
      </c>
      <c r="K22" s="128" t="s">
        <v>495</v>
      </c>
    </row>
    <row r="23" spans="1:11" ht="24.75">
      <c r="A23" s="137">
        <v>16</v>
      </c>
      <c r="B23" s="137" t="s">
        <v>319</v>
      </c>
      <c r="C23" s="137"/>
      <c r="D23" s="137"/>
      <c r="E23" s="137" t="s">
        <v>269</v>
      </c>
      <c r="F23" s="137">
        <v>30</v>
      </c>
      <c r="G23" s="137">
        <v>0</v>
      </c>
      <c r="H23" s="130">
        <v>57</v>
      </c>
      <c r="I23" s="130">
        <v>0.5263</v>
      </c>
      <c r="J23" s="130">
        <v>18.4214</v>
      </c>
      <c r="K23" s="130" t="s">
        <v>496</v>
      </c>
    </row>
    <row r="24" spans="1:11" ht="24.75">
      <c r="A24" s="136">
        <v>17</v>
      </c>
      <c r="B24" s="136" t="s">
        <v>363</v>
      </c>
      <c r="C24" s="136"/>
      <c r="D24" s="136" t="s">
        <v>295</v>
      </c>
      <c r="E24" s="136" t="s">
        <v>296</v>
      </c>
      <c r="F24" s="136">
        <v>30</v>
      </c>
      <c r="G24" s="136">
        <v>0</v>
      </c>
      <c r="H24" s="128">
        <v>57</v>
      </c>
      <c r="I24" s="128">
        <v>0.5263</v>
      </c>
      <c r="J24" s="128">
        <v>18.4214</v>
      </c>
      <c r="K24" s="128" t="s">
        <v>496</v>
      </c>
    </row>
    <row r="25" spans="1:11" ht="24.75">
      <c r="A25" s="137">
        <v>18</v>
      </c>
      <c r="B25" s="137" t="s">
        <v>306</v>
      </c>
      <c r="C25" s="137"/>
      <c r="D25" s="137"/>
      <c r="E25" s="137" t="s">
        <v>269</v>
      </c>
      <c r="F25" s="137">
        <v>30</v>
      </c>
      <c r="G25" s="137">
        <v>0</v>
      </c>
      <c r="H25" s="130">
        <v>59</v>
      </c>
      <c r="I25" s="130">
        <v>0.5085</v>
      </c>
      <c r="J25" s="130">
        <v>17.7984</v>
      </c>
      <c r="K25" s="130" t="s">
        <v>497</v>
      </c>
    </row>
    <row r="26" spans="1:11" ht="24.75">
      <c r="A26" s="136">
        <v>19</v>
      </c>
      <c r="B26" s="136" t="s">
        <v>326</v>
      </c>
      <c r="C26" s="136"/>
      <c r="D26" s="136"/>
      <c r="E26" s="136" t="s">
        <v>269</v>
      </c>
      <c r="F26" s="136">
        <v>30</v>
      </c>
      <c r="G26" s="136">
        <v>0</v>
      </c>
      <c r="H26" s="128">
        <v>59</v>
      </c>
      <c r="I26" s="128">
        <v>0.5085</v>
      </c>
      <c r="J26" s="128">
        <v>17.7984</v>
      </c>
      <c r="K26" s="128" t="s">
        <v>497</v>
      </c>
    </row>
    <row r="27" spans="1:11" ht="24.75">
      <c r="A27" s="137">
        <v>20</v>
      </c>
      <c r="B27" s="137" t="s">
        <v>411</v>
      </c>
      <c r="C27" s="137"/>
      <c r="D27" s="137"/>
      <c r="E27" s="137" t="s">
        <v>269</v>
      </c>
      <c r="F27" s="137">
        <v>30</v>
      </c>
      <c r="G27" s="137">
        <v>0</v>
      </c>
      <c r="H27" s="130">
        <v>59</v>
      </c>
      <c r="I27" s="130">
        <v>0.5085</v>
      </c>
      <c r="J27" s="130">
        <v>17.7984</v>
      </c>
      <c r="K27" s="130" t="s">
        <v>497</v>
      </c>
    </row>
    <row r="28" spans="1:11" ht="24.75">
      <c r="A28" s="136">
        <v>21</v>
      </c>
      <c r="B28" s="136" t="s">
        <v>393</v>
      </c>
      <c r="C28" s="136"/>
      <c r="D28" s="136" t="s">
        <v>295</v>
      </c>
      <c r="E28" s="136" t="s">
        <v>296</v>
      </c>
      <c r="F28" s="136">
        <v>30</v>
      </c>
      <c r="G28" s="136">
        <v>0</v>
      </c>
      <c r="H28" s="128">
        <v>59</v>
      </c>
      <c r="I28" s="128">
        <v>0.5085</v>
      </c>
      <c r="J28" s="128">
        <v>17.7984</v>
      </c>
      <c r="K28" s="128" t="s">
        <v>497</v>
      </c>
    </row>
    <row r="29" spans="1:11" ht="24.75">
      <c r="A29" s="137">
        <v>22</v>
      </c>
      <c r="B29" s="137" t="s">
        <v>375</v>
      </c>
      <c r="C29" s="137"/>
      <c r="D29" s="137"/>
      <c r="E29" s="137" t="s">
        <v>269</v>
      </c>
      <c r="F29" s="137">
        <v>30</v>
      </c>
      <c r="G29" s="137">
        <v>0</v>
      </c>
      <c r="H29" s="130">
        <v>60</v>
      </c>
      <c r="I29" s="130">
        <v>0.5</v>
      </c>
      <c r="J29" s="130">
        <v>17.5009</v>
      </c>
      <c r="K29" s="130" t="s">
        <v>498</v>
      </c>
    </row>
    <row r="30" spans="1:11" ht="24.75">
      <c r="A30" s="136">
        <v>23</v>
      </c>
      <c r="B30" s="136" t="s">
        <v>346</v>
      </c>
      <c r="C30" s="136"/>
      <c r="D30" s="136"/>
      <c r="E30" s="136" t="s">
        <v>269</v>
      </c>
      <c r="F30" s="136">
        <v>30</v>
      </c>
      <c r="G30" s="136">
        <v>0</v>
      </c>
      <c r="H30" s="128">
        <v>60</v>
      </c>
      <c r="I30" s="128">
        <v>0.5</v>
      </c>
      <c r="J30" s="128">
        <v>17.5009</v>
      </c>
      <c r="K30" s="128" t="s">
        <v>498</v>
      </c>
    </row>
    <row r="31" spans="1:11" ht="24.75">
      <c r="A31" s="137">
        <v>24</v>
      </c>
      <c r="B31" s="137" t="s">
        <v>268</v>
      </c>
      <c r="C31" s="137"/>
      <c r="D31" s="137"/>
      <c r="E31" s="137" t="s">
        <v>269</v>
      </c>
      <c r="F31" s="137">
        <v>30</v>
      </c>
      <c r="G31" s="137">
        <v>0</v>
      </c>
      <c r="H31" s="130">
        <v>60</v>
      </c>
      <c r="I31" s="130">
        <v>0.5</v>
      </c>
      <c r="J31" s="130">
        <v>17.5009</v>
      </c>
      <c r="K31" s="130" t="s">
        <v>498</v>
      </c>
    </row>
    <row r="32" spans="1:11" ht="24.75">
      <c r="A32" s="136">
        <v>25</v>
      </c>
      <c r="B32" s="136" t="s">
        <v>369</v>
      </c>
      <c r="C32" s="136"/>
      <c r="D32" s="136"/>
      <c r="E32" s="136" t="s">
        <v>269</v>
      </c>
      <c r="F32" s="136">
        <v>30</v>
      </c>
      <c r="G32" s="136">
        <v>0</v>
      </c>
      <c r="H32" s="128">
        <v>61</v>
      </c>
      <c r="I32" s="128">
        <v>0.4918</v>
      </c>
      <c r="J32" s="128">
        <v>17.2139</v>
      </c>
      <c r="K32" s="128" t="s">
        <v>499</v>
      </c>
    </row>
    <row r="33" spans="1:11" ht="24.75">
      <c r="A33" s="137">
        <v>26</v>
      </c>
      <c r="B33" s="137" t="s">
        <v>303</v>
      </c>
      <c r="C33" s="137"/>
      <c r="D33" s="137"/>
      <c r="E33" s="137" t="s">
        <v>269</v>
      </c>
      <c r="F33" s="137">
        <v>30</v>
      </c>
      <c r="G33" s="137">
        <v>0</v>
      </c>
      <c r="H33" s="130">
        <v>61</v>
      </c>
      <c r="I33" s="130">
        <v>0.4918</v>
      </c>
      <c r="J33" s="130">
        <v>17.2139</v>
      </c>
      <c r="K33" s="130" t="s">
        <v>499</v>
      </c>
    </row>
    <row r="34" spans="1:11" ht="24.75">
      <c r="A34" s="136">
        <v>27</v>
      </c>
      <c r="B34" s="136" t="s">
        <v>404</v>
      </c>
      <c r="C34" s="136"/>
      <c r="D34" s="136"/>
      <c r="E34" s="136" t="s">
        <v>269</v>
      </c>
      <c r="F34" s="136">
        <v>30</v>
      </c>
      <c r="G34" s="136">
        <v>0</v>
      </c>
      <c r="H34" s="128">
        <v>65</v>
      </c>
      <c r="I34" s="128">
        <v>0.4615</v>
      </c>
      <c r="J34" s="128">
        <v>16.1533</v>
      </c>
      <c r="K34" s="128" t="s">
        <v>500</v>
      </c>
    </row>
    <row r="35" spans="1:11" ht="24.75">
      <c r="A35" s="137">
        <v>28</v>
      </c>
      <c r="B35" s="137" t="s">
        <v>350</v>
      </c>
      <c r="C35" s="137"/>
      <c r="D35" s="137"/>
      <c r="E35" s="137" t="s">
        <v>269</v>
      </c>
      <c r="F35" s="137">
        <v>30</v>
      </c>
      <c r="G35" s="137">
        <v>0</v>
      </c>
      <c r="H35" s="130">
        <v>66</v>
      </c>
      <c r="I35" s="130">
        <v>0.4545</v>
      </c>
      <c r="J35" s="130">
        <v>15.9083</v>
      </c>
      <c r="K35" s="130" t="s">
        <v>501</v>
      </c>
    </row>
    <row r="36" spans="1:11" ht="24.75">
      <c r="A36" s="136">
        <v>29</v>
      </c>
      <c r="B36" s="136" t="s">
        <v>311</v>
      </c>
      <c r="C36" s="136"/>
      <c r="D36" s="136"/>
      <c r="E36" s="136" t="s">
        <v>269</v>
      </c>
      <c r="F36" s="136">
        <v>30</v>
      </c>
      <c r="G36" s="136">
        <v>0</v>
      </c>
      <c r="H36" s="128">
        <v>66</v>
      </c>
      <c r="I36" s="128">
        <v>0.4545</v>
      </c>
      <c r="J36" s="128">
        <v>15.9083</v>
      </c>
      <c r="K36" s="128" t="s">
        <v>501</v>
      </c>
    </row>
    <row r="37" spans="1:11" ht="24.75">
      <c r="A37" s="137">
        <v>30</v>
      </c>
      <c r="B37" s="137" t="s">
        <v>271</v>
      </c>
      <c r="C37" s="137"/>
      <c r="D37" s="137"/>
      <c r="E37" s="137" t="s">
        <v>269</v>
      </c>
      <c r="F37" s="137">
        <v>30</v>
      </c>
      <c r="G37" s="137">
        <v>0</v>
      </c>
      <c r="H37" s="130">
        <v>68</v>
      </c>
      <c r="I37" s="130">
        <v>0.4412</v>
      </c>
      <c r="J37" s="130">
        <v>15.4428</v>
      </c>
      <c r="K37" s="130" t="s">
        <v>502</v>
      </c>
    </row>
    <row r="38" spans="1:11" ht="24.75">
      <c r="A38" s="136">
        <v>31</v>
      </c>
      <c r="B38" s="136" t="s">
        <v>328</v>
      </c>
      <c r="C38" s="136"/>
      <c r="D38" s="136"/>
      <c r="E38" s="136" t="s">
        <v>269</v>
      </c>
      <c r="F38" s="136">
        <v>30</v>
      </c>
      <c r="G38" s="136">
        <v>0</v>
      </c>
      <c r="H38" s="128">
        <v>68</v>
      </c>
      <c r="I38" s="128">
        <v>0.4412</v>
      </c>
      <c r="J38" s="128">
        <v>15.4428</v>
      </c>
      <c r="K38" s="128" t="s">
        <v>502</v>
      </c>
    </row>
    <row r="39" spans="1:11" ht="24.75">
      <c r="A39" s="137">
        <v>32</v>
      </c>
      <c r="B39" s="137" t="s">
        <v>275</v>
      </c>
      <c r="C39" s="137"/>
      <c r="D39" s="137"/>
      <c r="E39" s="137" t="s">
        <v>269</v>
      </c>
      <c r="F39" s="137">
        <v>30</v>
      </c>
      <c r="G39" s="137">
        <v>0</v>
      </c>
      <c r="H39" s="130">
        <v>69</v>
      </c>
      <c r="I39" s="130">
        <v>0.4348</v>
      </c>
      <c r="J39" s="130">
        <v>15.2188</v>
      </c>
      <c r="K39" s="130" t="s">
        <v>503</v>
      </c>
    </row>
    <row r="40" spans="1:11" ht="24.75">
      <c r="A40" s="136">
        <v>33</v>
      </c>
      <c r="B40" s="136" t="s">
        <v>325</v>
      </c>
      <c r="C40" s="136"/>
      <c r="D40" s="136"/>
      <c r="E40" s="136" t="s">
        <v>269</v>
      </c>
      <c r="F40" s="136">
        <v>30</v>
      </c>
      <c r="G40" s="136">
        <v>0</v>
      </c>
      <c r="H40" s="128">
        <v>69</v>
      </c>
      <c r="I40" s="128">
        <v>0.4348</v>
      </c>
      <c r="J40" s="128">
        <v>15.2188</v>
      </c>
      <c r="K40" s="128" t="s">
        <v>503</v>
      </c>
    </row>
    <row r="41" spans="1:11" ht="24.75">
      <c r="A41" s="137">
        <v>34</v>
      </c>
      <c r="B41" s="137" t="s">
        <v>284</v>
      </c>
      <c r="C41" s="137"/>
      <c r="D41" s="137"/>
      <c r="E41" s="137" t="s">
        <v>269</v>
      </c>
      <c r="F41" s="137">
        <v>30</v>
      </c>
      <c r="G41" s="137">
        <v>0</v>
      </c>
      <c r="H41" s="130">
        <v>70</v>
      </c>
      <c r="I41" s="130">
        <v>0.4286</v>
      </c>
      <c r="J41" s="130">
        <v>15.0018</v>
      </c>
      <c r="K41" s="130" t="s">
        <v>504</v>
      </c>
    </row>
    <row r="42" spans="1:11" ht="24.75">
      <c r="A42" s="136">
        <v>35</v>
      </c>
      <c r="B42" s="136" t="s">
        <v>389</v>
      </c>
      <c r="C42" s="136"/>
      <c r="D42" s="136"/>
      <c r="E42" s="136" t="s">
        <v>269</v>
      </c>
      <c r="F42" s="136">
        <v>30</v>
      </c>
      <c r="G42" s="136">
        <v>0</v>
      </c>
      <c r="H42" s="128">
        <v>71</v>
      </c>
      <c r="I42" s="128">
        <v>0.4225</v>
      </c>
      <c r="J42" s="128">
        <v>14.7882</v>
      </c>
      <c r="K42" s="128" t="s">
        <v>505</v>
      </c>
    </row>
    <row r="43" spans="1:11" ht="24.75">
      <c r="A43" s="137">
        <v>36</v>
      </c>
      <c r="B43" s="137" t="s">
        <v>403</v>
      </c>
      <c r="C43" s="137"/>
      <c r="D43" s="137"/>
      <c r="E43" s="137" t="s">
        <v>269</v>
      </c>
      <c r="F43" s="137">
        <v>30</v>
      </c>
      <c r="G43" s="137">
        <v>0</v>
      </c>
      <c r="H43" s="130">
        <v>71</v>
      </c>
      <c r="I43" s="130">
        <v>0.4225</v>
      </c>
      <c r="J43" s="130">
        <v>14.7882</v>
      </c>
      <c r="K43" s="130" t="s">
        <v>505</v>
      </c>
    </row>
    <row r="44" spans="1:11" ht="24.75">
      <c r="A44" s="136">
        <v>37</v>
      </c>
      <c r="B44" s="136" t="s">
        <v>310</v>
      </c>
      <c r="C44" s="136"/>
      <c r="D44" s="136"/>
      <c r="E44" s="136" t="s">
        <v>269</v>
      </c>
      <c r="F44" s="136">
        <v>30</v>
      </c>
      <c r="G44" s="136">
        <v>0</v>
      </c>
      <c r="H44" s="128">
        <v>71</v>
      </c>
      <c r="I44" s="128">
        <v>0.4225</v>
      </c>
      <c r="J44" s="128">
        <v>14.7882</v>
      </c>
      <c r="K44" s="128" t="s">
        <v>505</v>
      </c>
    </row>
    <row r="45" spans="1:11" ht="24.75">
      <c r="A45" s="137">
        <v>38</v>
      </c>
      <c r="B45" s="137" t="s">
        <v>365</v>
      </c>
      <c r="C45" s="137"/>
      <c r="D45" s="137" t="s">
        <v>295</v>
      </c>
      <c r="E45" s="137" t="s">
        <v>296</v>
      </c>
      <c r="F45" s="137">
        <v>30</v>
      </c>
      <c r="G45" s="137">
        <v>0</v>
      </c>
      <c r="H45" s="130">
        <v>71</v>
      </c>
      <c r="I45" s="130">
        <v>0.4225</v>
      </c>
      <c r="J45" s="130">
        <v>14.7882</v>
      </c>
      <c r="K45" s="130" t="s">
        <v>505</v>
      </c>
    </row>
    <row r="46" spans="1:11" ht="24.75">
      <c r="A46" s="136">
        <v>39</v>
      </c>
      <c r="B46" s="136" t="s">
        <v>354</v>
      </c>
      <c r="C46" s="136"/>
      <c r="D46" s="136"/>
      <c r="E46" s="136" t="s">
        <v>269</v>
      </c>
      <c r="F46" s="136">
        <v>30</v>
      </c>
      <c r="G46" s="136">
        <v>0</v>
      </c>
      <c r="H46" s="128">
        <v>72</v>
      </c>
      <c r="I46" s="128">
        <v>0.4167</v>
      </c>
      <c r="J46" s="128">
        <v>14.5852</v>
      </c>
      <c r="K46" s="128" t="s">
        <v>506</v>
      </c>
    </row>
    <row r="47" spans="1:11" ht="24.75">
      <c r="A47" s="137">
        <v>40</v>
      </c>
      <c r="B47" s="137" t="s">
        <v>400</v>
      </c>
      <c r="C47" s="137"/>
      <c r="D47" s="137"/>
      <c r="E47" s="137" t="s">
        <v>269</v>
      </c>
      <c r="F47" s="137">
        <v>30</v>
      </c>
      <c r="G47" s="137">
        <v>0</v>
      </c>
      <c r="H47" s="130">
        <v>73</v>
      </c>
      <c r="I47" s="130">
        <v>0.411</v>
      </c>
      <c r="J47" s="130">
        <v>14.3857</v>
      </c>
      <c r="K47" s="130" t="s">
        <v>507</v>
      </c>
    </row>
    <row r="48" spans="1:11" ht="24.75">
      <c r="A48" s="136">
        <v>41</v>
      </c>
      <c r="B48" s="136" t="s">
        <v>280</v>
      </c>
      <c r="C48" s="136"/>
      <c r="D48" s="136"/>
      <c r="E48" s="136" t="s">
        <v>269</v>
      </c>
      <c r="F48" s="136">
        <v>30</v>
      </c>
      <c r="G48" s="136">
        <v>0</v>
      </c>
      <c r="H48" s="128">
        <v>73</v>
      </c>
      <c r="I48" s="128">
        <v>0.411</v>
      </c>
      <c r="J48" s="128">
        <v>14.3857</v>
      </c>
      <c r="K48" s="128" t="s">
        <v>507</v>
      </c>
    </row>
    <row r="49" spans="1:11" ht="24.75">
      <c r="A49" s="137">
        <v>42</v>
      </c>
      <c r="B49" s="137" t="s">
        <v>348</v>
      </c>
      <c r="C49" s="137"/>
      <c r="D49" s="137"/>
      <c r="E49" s="137" t="s">
        <v>269</v>
      </c>
      <c r="F49" s="137">
        <v>30</v>
      </c>
      <c r="G49" s="137">
        <v>0</v>
      </c>
      <c r="H49" s="130">
        <v>75</v>
      </c>
      <c r="I49" s="130">
        <v>0.4</v>
      </c>
      <c r="J49" s="130">
        <v>14.0007</v>
      </c>
      <c r="K49" s="130" t="s">
        <v>508</v>
      </c>
    </row>
    <row r="50" spans="1:11" ht="24.75">
      <c r="A50" s="136">
        <v>43</v>
      </c>
      <c r="B50" s="136" t="s">
        <v>355</v>
      </c>
      <c r="C50" s="136"/>
      <c r="D50" s="136"/>
      <c r="E50" s="136" t="s">
        <v>269</v>
      </c>
      <c r="F50" s="136">
        <v>30</v>
      </c>
      <c r="G50" s="136">
        <v>0</v>
      </c>
      <c r="H50" s="128">
        <v>75</v>
      </c>
      <c r="I50" s="128">
        <v>0.4</v>
      </c>
      <c r="J50" s="128">
        <v>14.0007</v>
      </c>
      <c r="K50" s="128" t="s">
        <v>508</v>
      </c>
    </row>
    <row r="51" spans="1:11" ht="24.75">
      <c r="A51" s="137">
        <v>44</v>
      </c>
      <c r="B51" s="137" t="s">
        <v>314</v>
      </c>
      <c r="C51" s="137"/>
      <c r="D51" s="137"/>
      <c r="E51" s="137" t="s">
        <v>269</v>
      </c>
      <c r="F51" s="137">
        <v>30</v>
      </c>
      <c r="G51" s="137">
        <v>0</v>
      </c>
      <c r="H51" s="130">
        <v>76</v>
      </c>
      <c r="I51" s="130">
        <v>0.3947</v>
      </c>
      <c r="J51" s="130">
        <v>13.8152</v>
      </c>
      <c r="K51" s="130" t="s">
        <v>509</v>
      </c>
    </row>
    <row r="52" spans="1:11" ht="24.75">
      <c r="A52" s="136">
        <v>45</v>
      </c>
      <c r="B52" s="136" t="s">
        <v>273</v>
      </c>
      <c r="C52" s="136"/>
      <c r="D52" s="136"/>
      <c r="E52" s="136" t="s">
        <v>269</v>
      </c>
      <c r="F52" s="136">
        <v>30</v>
      </c>
      <c r="G52" s="136">
        <v>0</v>
      </c>
      <c r="H52" s="128">
        <v>76</v>
      </c>
      <c r="I52" s="128">
        <v>0.3947</v>
      </c>
      <c r="J52" s="128">
        <v>13.8152</v>
      </c>
      <c r="K52" s="128" t="s">
        <v>509</v>
      </c>
    </row>
    <row r="53" spans="1:11" ht="24.75">
      <c r="A53" s="137">
        <v>46</v>
      </c>
      <c r="B53" s="137" t="s">
        <v>333</v>
      </c>
      <c r="C53" s="137"/>
      <c r="D53" s="137" t="s">
        <v>295</v>
      </c>
      <c r="E53" s="137" t="s">
        <v>296</v>
      </c>
      <c r="F53" s="137">
        <v>30</v>
      </c>
      <c r="G53" s="137">
        <v>0</v>
      </c>
      <c r="H53" s="130">
        <v>76</v>
      </c>
      <c r="I53" s="130">
        <v>0.3947</v>
      </c>
      <c r="J53" s="130">
        <v>13.8152</v>
      </c>
      <c r="K53" s="130" t="s">
        <v>509</v>
      </c>
    </row>
    <row r="54" spans="1:11" ht="24.75">
      <c r="A54" s="136">
        <v>47</v>
      </c>
      <c r="B54" s="136" t="s">
        <v>331</v>
      </c>
      <c r="C54" s="136"/>
      <c r="D54" s="136"/>
      <c r="E54" s="136" t="s">
        <v>269</v>
      </c>
      <c r="F54" s="136">
        <v>30</v>
      </c>
      <c r="G54" s="136">
        <v>0</v>
      </c>
      <c r="H54" s="128">
        <v>77</v>
      </c>
      <c r="I54" s="128">
        <v>0.3896</v>
      </c>
      <c r="J54" s="128">
        <v>13.6367</v>
      </c>
      <c r="K54" s="128" t="s">
        <v>510</v>
      </c>
    </row>
    <row r="55" spans="1:11" ht="24.75">
      <c r="A55" s="137">
        <v>48</v>
      </c>
      <c r="B55" s="137" t="s">
        <v>352</v>
      </c>
      <c r="C55" s="137"/>
      <c r="D55" s="137"/>
      <c r="E55" s="137" t="s">
        <v>269</v>
      </c>
      <c r="F55" s="137">
        <v>30</v>
      </c>
      <c r="G55" s="137">
        <v>0</v>
      </c>
      <c r="H55" s="130">
        <v>78</v>
      </c>
      <c r="I55" s="130">
        <v>0.3846</v>
      </c>
      <c r="J55" s="130">
        <v>13.4617</v>
      </c>
      <c r="K55" s="130" t="s">
        <v>511</v>
      </c>
    </row>
    <row r="56" spans="1:11" ht="24.75">
      <c r="A56" s="136">
        <v>49</v>
      </c>
      <c r="B56" s="136" t="s">
        <v>371</v>
      </c>
      <c r="C56" s="136"/>
      <c r="D56" s="136"/>
      <c r="E56" s="136" t="s">
        <v>269</v>
      </c>
      <c r="F56" s="136">
        <v>30</v>
      </c>
      <c r="G56" s="136">
        <v>0</v>
      </c>
      <c r="H56" s="128">
        <v>78</v>
      </c>
      <c r="I56" s="128">
        <v>0.3846</v>
      </c>
      <c r="J56" s="128">
        <v>13.4617</v>
      </c>
      <c r="K56" s="128" t="s">
        <v>511</v>
      </c>
    </row>
    <row r="57" spans="1:11" ht="24.75">
      <c r="A57" s="137">
        <v>50</v>
      </c>
      <c r="B57" s="137" t="s">
        <v>345</v>
      </c>
      <c r="C57" s="137"/>
      <c r="D57" s="137"/>
      <c r="E57" s="137" t="s">
        <v>269</v>
      </c>
      <c r="F57" s="137">
        <v>30</v>
      </c>
      <c r="G57" s="137">
        <v>0</v>
      </c>
      <c r="H57" s="130">
        <v>78</v>
      </c>
      <c r="I57" s="130">
        <v>0.3846</v>
      </c>
      <c r="J57" s="130">
        <v>13.4617</v>
      </c>
      <c r="K57" s="130" t="s">
        <v>511</v>
      </c>
    </row>
    <row r="58" spans="1:11" ht="24.75">
      <c r="A58" s="136">
        <v>51</v>
      </c>
      <c r="B58" s="136" t="s">
        <v>312</v>
      </c>
      <c r="C58" s="136"/>
      <c r="D58" s="136"/>
      <c r="E58" s="136" t="s">
        <v>269</v>
      </c>
      <c r="F58" s="136">
        <v>30</v>
      </c>
      <c r="G58" s="136">
        <v>0</v>
      </c>
      <c r="H58" s="128">
        <v>79</v>
      </c>
      <c r="I58" s="128">
        <v>0.3797</v>
      </c>
      <c r="J58" s="128">
        <v>13.2902</v>
      </c>
      <c r="K58" s="128" t="s">
        <v>512</v>
      </c>
    </row>
    <row r="59" spans="1:11" ht="24.75">
      <c r="A59" s="137">
        <v>52</v>
      </c>
      <c r="B59" s="137" t="s">
        <v>385</v>
      </c>
      <c r="C59" s="137"/>
      <c r="D59" s="137"/>
      <c r="E59" s="137" t="s">
        <v>269</v>
      </c>
      <c r="F59" s="137">
        <v>30</v>
      </c>
      <c r="G59" s="137">
        <v>0</v>
      </c>
      <c r="H59" s="130">
        <v>80</v>
      </c>
      <c r="I59" s="130">
        <v>0.375</v>
      </c>
      <c r="J59" s="130">
        <v>13.1257</v>
      </c>
      <c r="K59" s="130" t="s">
        <v>513</v>
      </c>
    </row>
    <row r="60" spans="1:11" ht="12">
      <c r="A60" s="136">
        <v>53</v>
      </c>
      <c r="B60" s="136" t="s">
        <v>321</v>
      </c>
      <c r="C60" s="136"/>
      <c r="D60" s="136"/>
      <c r="E60" s="136" t="s">
        <v>269</v>
      </c>
      <c r="F60" s="136">
        <v>30</v>
      </c>
      <c r="G60" s="136">
        <v>0</v>
      </c>
      <c r="H60" s="128">
        <v>80</v>
      </c>
      <c r="I60" s="128">
        <v>0.375</v>
      </c>
      <c r="J60" s="128">
        <v>13.1257</v>
      </c>
      <c r="K60" s="128" t="s">
        <v>513</v>
      </c>
    </row>
    <row r="61" spans="1:11" ht="24.75">
      <c r="A61" s="137">
        <v>54</v>
      </c>
      <c r="B61" s="137" t="s">
        <v>406</v>
      </c>
      <c r="C61" s="137"/>
      <c r="D61" s="137" t="s">
        <v>295</v>
      </c>
      <c r="E61" s="137" t="s">
        <v>296</v>
      </c>
      <c r="F61" s="137">
        <v>30</v>
      </c>
      <c r="G61" s="137">
        <v>0</v>
      </c>
      <c r="H61" s="130">
        <v>80</v>
      </c>
      <c r="I61" s="130">
        <v>0.375</v>
      </c>
      <c r="J61" s="130">
        <v>13.1257</v>
      </c>
      <c r="K61" s="130" t="s">
        <v>513</v>
      </c>
    </row>
    <row r="62" spans="1:11" ht="24.75">
      <c r="A62" s="136">
        <v>55</v>
      </c>
      <c r="B62" s="136" t="s">
        <v>359</v>
      </c>
      <c r="C62" s="136"/>
      <c r="D62" s="136"/>
      <c r="E62" s="136" t="s">
        <v>269</v>
      </c>
      <c r="F62" s="136">
        <v>30</v>
      </c>
      <c r="G62" s="136">
        <v>0</v>
      </c>
      <c r="H62" s="128">
        <v>80</v>
      </c>
      <c r="I62" s="128">
        <v>0.375</v>
      </c>
      <c r="J62" s="128">
        <v>13.1257</v>
      </c>
      <c r="K62" s="128" t="s">
        <v>513</v>
      </c>
    </row>
    <row r="63" spans="1:11" ht="24.75">
      <c r="A63" s="137">
        <v>56</v>
      </c>
      <c r="B63" s="137" t="s">
        <v>377</v>
      </c>
      <c r="C63" s="137"/>
      <c r="D63" s="137"/>
      <c r="E63" s="137" t="s">
        <v>269</v>
      </c>
      <c r="F63" s="137">
        <v>30</v>
      </c>
      <c r="G63" s="137">
        <v>0</v>
      </c>
      <c r="H63" s="130">
        <v>82</v>
      </c>
      <c r="I63" s="130">
        <v>0.3659</v>
      </c>
      <c r="J63" s="130">
        <v>12.8071</v>
      </c>
      <c r="K63" s="130" t="s">
        <v>514</v>
      </c>
    </row>
    <row r="64" spans="1:11" ht="24.75">
      <c r="A64" s="136">
        <v>57</v>
      </c>
      <c r="B64" s="136" t="s">
        <v>408</v>
      </c>
      <c r="C64" s="136"/>
      <c r="D64" s="136"/>
      <c r="E64" s="136" t="s">
        <v>269</v>
      </c>
      <c r="F64" s="136">
        <v>30</v>
      </c>
      <c r="G64" s="136">
        <v>0</v>
      </c>
      <c r="H64" s="128">
        <v>82</v>
      </c>
      <c r="I64" s="128">
        <v>0.3659</v>
      </c>
      <c r="J64" s="128">
        <v>12.8071</v>
      </c>
      <c r="K64" s="128" t="s">
        <v>514</v>
      </c>
    </row>
    <row r="65" spans="1:11" ht="24.75">
      <c r="A65" s="137">
        <v>58</v>
      </c>
      <c r="B65" s="137" t="s">
        <v>329</v>
      </c>
      <c r="C65" s="137"/>
      <c r="D65" s="137"/>
      <c r="E65" s="137" t="s">
        <v>269</v>
      </c>
      <c r="F65" s="137">
        <v>30</v>
      </c>
      <c r="G65" s="137">
        <v>0</v>
      </c>
      <c r="H65" s="130">
        <v>83</v>
      </c>
      <c r="I65" s="130">
        <v>0.3614</v>
      </c>
      <c r="J65" s="130">
        <v>12.6496</v>
      </c>
      <c r="K65" s="130" t="s">
        <v>515</v>
      </c>
    </row>
    <row r="66" spans="1:11" ht="24.75">
      <c r="A66" s="136">
        <v>59</v>
      </c>
      <c r="B66" s="136" t="s">
        <v>281</v>
      </c>
      <c r="C66" s="136"/>
      <c r="D66" s="136"/>
      <c r="E66" s="136" t="s">
        <v>269</v>
      </c>
      <c r="F66" s="136">
        <v>30</v>
      </c>
      <c r="G66" s="136">
        <v>0</v>
      </c>
      <c r="H66" s="128">
        <v>83</v>
      </c>
      <c r="I66" s="128">
        <v>0.3614</v>
      </c>
      <c r="J66" s="128">
        <v>12.6496</v>
      </c>
      <c r="K66" s="128" t="s">
        <v>515</v>
      </c>
    </row>
    <row r="67" spans="1:11" ht="24.75">
      <c r="A67" s="137">
        <v>60</v>
      </c>
      <c r="B67" s="137" t="s">
        <v>304</v>
      </c>
      <c r="C67" s="137"/>
      <c r="D67" s="137"/>
      <c r="E67" s="137" t="s">
        <v>269</v>
      </c>
      <c r="F67" s="137">
        <v>30</v>
      </c>
      <c r="G67" s="137">
        <v>0</v>
      </c>
      <c r="H67" s="130">
        <v>83</v>
      </c>
      <c r="I67" s="130">
        <v>0.3614</v>
      </c>
      <c r="J67" s="130">
        <v>12.6496</v>
      </c>
      <c r="K67" s="130" t="s">
        <v>515</v>
      </c>
    </row>
    <row r="68" spans="1:11" ht="24.75">
      <c r="A68" s="136">
        <v>61</v>
      </c>
      <c r="B68" s="136" t="s">
        <v>382</v>
      </c>
      <c r="C68" s="136"/>
      <c r="D68" s="136"/>
      <c r="E68" s="136" t="s">
        <v>269</v>
      </c>
      <c r="F68" s="136">
        <v>30</v>
      </c>
      <c r="G68" s="136">
        <v>0</v>
      </c>
      <c r="H68" s="128">
        <v>89</v>
      </c>
      <c r="I68" s="128">
        <v>0.3371</v>
      </c>
      <c r="J68" s="128">
        <v>11.7991</v>
      </c>
      <c r="K68" s="128" t="s">
        <v>516</v>
      </c>
    </row>
    <row r="69" spans="1:11" ht="24.75">
      <c r="A69" s="137">
        <v>62</v>
      </c>
      <c r="B69" s="137" t="s">
        <v>292</v>
      </c>
      <c r="C69" s="137"/>
      <c r="D69" s="137"/>
      <c r="E69" s="137" t="s">
        <v>269</v>
      </c>
      <c r="F69" s="137">
        <v>30</v>
      </c>
      <c r="G69" s="137">
        <v>0</v>
      </c>
      <c r="H69" s="130">
        <v>91</v>
      </c>
      <c r="I69" s="130">
        <v>0.3297</v>
      </c>
      <c r="J69" s="130">
        <v>11.5401</v>
      </c>
      <c r="K69" s="130" t="s">
        <v>517</v>
      </c>
    </row>
    <row r="70" spans="1:11" ht="24.75">
      <c r="A70" s="136">
        <v>63</v>
      </c>
      <c r="B70" s="136" t="s">
        <v>395</v>
      </c>
      <c r="C70" s="136"/>
      <c r="D70" s="136"/>
      <c r="E70" s="136" t="s">
        <v>269</v>
      </c>
      <c r="F70" s="136">
        <v>30</v>
      </c>
      <c r="G70" s="136">
        <v>0</v>
      </c>
      <c r="H70" s="128">
        <v>92</v>
      </c>
      <c r="I70" s="128">
        <v>0.3261</v>
      </c>
      <c r="J70" s="128">
        <v>11.4141</v>
      </c>
      <c r="K70" s="128" t="s">
        <v>518</v>
      </c>
    </row>
    <row r="71" spans="1:11" ht="24.75">
      <c r="A71" s="137">
        <v>64</v>
      </c>
      <c r="B71" s="137" t="s">
        <v>361</v>
      </c>
      <c r="C71" s="137"/>
      <c r="D71" s="137"/>
      <c r="E71" s="137" t="s">
        <v>269</v>
      </c>
      <c r="F71" s="137">
        <v>30</v>
      </c>
      <c r="G71" s="137">
        <v>0</v>
      </c>
      <c r="H71" s="130">
        <v>92</v>
      </c>
      <c r="I71" s="130">
        <v>0.3261</v>
      </c>
      <c r="J71" s="130">
        <v>11.4141</v>
      </c>
      <c r="K71" s="130" t="s">
        <v>518</v>
      </c>
    </row>
    <row r="72" spans="1:11" ht="24.75">
      <c r="A72" s="136">
        <v>65</v>
      </c>
      <c r="B72" s="136" t="s">
        <v>337</v>
      </c>
      <c r="C72" s="136"/>
      <c r="D72" s="136"/>
      <c r="E72" s="136" t="s">
        <v>269</v>
      </c>
      <c r="F72" s="136">
        <v>30</v>
      </c>
      <c r="G72" s="136">
        <v>0</v>
      </c>
      <c r="H72" s="128">
        <v>92</v>
      </c>
      <c r="I72" s="128">
        <v>0.3261</v>
      </c>
      <c r="J72" s="128">
        <v>11.4141</v>
      </c>
      <c r="K72" s="128" t="s">
        <v>518</v>
      </c>
    </row>
    <row r="73" spans="1:11" ht="24.75">
      <c r="A73" s="137">
        <v>66</v>
      </c>
      <c r="B73" s="137" t="s">
        <v>397</v>
      </c>
      <c r="C73" s="137"/>
      <c r="D73" s="137"/>
      <c r="E73" s="137" t="s">
        <v>269</v>
      </c>
      <c r="F73" s="137">
        <v>30</v>
      </c>
      <c r="G73" s="137">
        <v>0</v>
      </c>
      <c r="H73" s="130">
        <v>94</v>
      </c>
      <c r="I73" s="130">
        <v>0.3191</v>
      </c>
      <c r="J73" s="130">
        <v>11.1691</v>
      </c>
      <c r="K73" s="130" t="s">
        <v>519</v>
      </c>
    </row>
    <row r="74" spans="1:11" ht="24.75">
      <c r="A74" s="136">
        <v>67</v>
      </c>
      <c r="B74" s="136" t="s">
        <v>279</v>
      </c>
      <c r="C74" s="136"/>
      <c r="D74" s="136"/>
      <c r="E74" s="136" t="s">
        <v>269</v>
      </c>
      <c r="F74" s="136">
        <v>30</v>
      </c>
      <c r="G74" s="136">
        <v>0</v>
      </c>
      <c r="H74" s="128">
        <v>95</v>
      </c>
      <c r="I74" s="128">
        <v>0.3158</v>
      </c>
      <c r="J74" s="128">
        <v>11.0536</v>
      </c>
      <c r="K74" s="128" t="s">
        <v>520</v>
      </c>
    </row>
    <row r="75" spans="1:11" ht="24.75">
      <c r="A75" s="137">
        <v>68</v>
      </c>
      <c r="B75" s="137" t="s">
        <v>339</v>
      </c>
      <c r="C75" s="137"/>
      <c r="D75" s="137"/>
      <c r="E75" s="137" t="s">
        <v>269</v>
      </c>
      <c r="F75" s="137">
        <v>30</v>
      </c>
      <c r="G75" s="137">
        <v>0</v>
      </c>
      <c r="H75" s="130">
        <v>95</v>
      </c>
      <c r="I75" s="130">
        <v>0.3158</v>
      </c>
      <c r="J75" s="130">
        <v>11.0536</v>
      </c>
      <c r="K75" s="130" t="s">
        <v>520</v>
      </c>
    </row>
    <row r="76" spans="1:11" ht="24.75">
      <c r="A76" s="136">
        <v>69</v>
      </c>
      <c r="B76" s="136" t="s">
        <v>357</v>
      </c>
      <c r="C76" s="136"/>
      <c r="D76" s="136"/>
      <c r="E76" s="136" t="s">
        <v>269</v>
      </c>
      <c r="F76" s="136">
        <v>30</v>
      </c>
      <c r="G76" s="136">
        <v>0</v>
      </c>
      <c r="H76" s="128">
        <v>97</v>
      </c>
      <c r="I76" s="128">
        <v>0.3093</v>
      </c>
      <c r="J76" s="128">
        <v>10.826</v>
      </c>
      <c r="K76" s="128" t="s">
        <v>521</v>
      </c>
    </row>
    <row r="77" spans="1:11" ht="24.75">
      <c r="A77" s="137">
        <v>70</v>
      </c>
      <c r="B77" s="137" t="s">
        <v>343</v>
      </c>
      <c r="C77" s="137"/>
      <c r="D77" s="137"/>
      <c r="E77" s="137" t="s">
        <v>269</v>
      </c>
      <c r="F77" s="137">
        <v>30</v>
      </c>
      <c r="G77" s="137">
        <v>0</v>
      </c>
      <c r="H77" s="130">
        <v>97</v>
      </c>
      <c r="I77" s="130">
        <v>0.3093</v>
      </c>
      <c r="J77" s="130">
        <v>10.826</v>
      </c>
      <c r="K77" s="130" t="s">
        <v>521</v>
      </c>
    </row>
    <row r="78" spans="1:11" ht="24.75">
      <c r="A78" s="136">
        <v>71</v>
      </c>
      <c r="B78" s="136" t="s">
        <v>410</v>
      </c>
      <c r="C78" s="136"/>
      <c r="D78" s="136"/>
      <c r="E78" s="136" t="s">
        <v>269</v>
      </c>
      <c r="F78" s="136">
        <v>30</v>
      </c>
      <c r="G78" s="136">
        <v>0</v>
      </c>
      <c r="H78" s="128">
        <v>97</v>
      </c>
      <c r="I78" s="128">
        <v>0.3093</v>
      </c>
      <c r="J78" s="128">
        <v>10.826</v>
      </c>
      <c r="K78" s="128" t="s">
        <v>521</v>
      </c>
    </row>
    <row r="79" spans="1:11" ht="24.75">
      <c r="A79" s="137">
        <v>72</v>
      </c>
      <c r="B79" s="137" t="s">
        <v>401</v>
      </c>
      <c r="C79" s="137"/>
      <c r="D79" s="137"/>
      <c r="E79" s="137" t="s">
        <v>269</v>
      </c>
      <c r="F79" s="137">
        <v>30</v>
      </c>
      <c r="G79" s="137">
        <v>0</v>
      </c>
      <c r="H79" s="130">
        <v>98</v>
      </c>
      <c r="I79" s="130">
        <v>0.3061</v>
      </c>
      <c r="J79" s="130">
        <v>10.714</v>
      </c>
      <c r="K79" s="130" t="s">
        <v>522</v>
      </c>
    </row>
    <row r="80" spans="1:11" ht="24.75">
      <c r="A80" s="136">
        <v>73</v>
      </c>
      <c r="B80" s="136" t="s">
        <v>318</v>
      </c>
      <c r="C80" s="136"/>
      <c r="D80" s="136"/>
      <c r="E80" s="136" t="s">
        <v>269</v>
      </c>
      <c r="F80" s="136">
        <v>30</v>
      </c>
      <c r="G80" s="136">
        <v>0</v>
      </c>
      <c r="H80" s="128">
        <v>99</v>
      </c>
      <c r="I80" s="128">
        <v>0.303</v>
      </c>
      <c r="J80" s="128">
        <v>10.6055</v>
      </c>
      <c r="K80" s="128" t="s">
        <v>523</v>
      </c>
    </row>
    <row r="81" spans="1:11" ht="24.75">
      <c r="A81" s="137">
        <v>74</v>
      </c>
      <c r="B81" s="137" t="s">
        <v>378</v>
      </c>
      <c r="C81" s="137"/>
      <c r="D81" s="137"/>
      <c r="E81" s="137" t="s">
        <v>269</v>
      </c>
      <c r="F81" s="137">
        <v>30</v>
      </c>
      <c r="G81" s="137">
        <v>0</v>
      </c>
      <c r="H81" s="130">
        <v>103</v>
      </c>
      <c r="I81" s="130">
        <v>0.2913</v>
      </c>
      <c r="J81" s="130">
        <v>10.196</v>
      </c>
      <c r="K81" s="130" t="s">
        <v>524</v>
      </c>
    </row>
    <row r="82" spans="1:11" ht="24.75">
      <c r="A82" s="136">
        <v>75</v>
      </c>
      <c r="B82" s="136" t="s">
        <v>334</v>
      </c>
      <c r="C82" s="136"/>
      <c r="D82" s="136"/>
      <c r="E82" s="136" t="s">
        <v>269</v>
      </c>
      <c r="F82" s="136">
        <v>30</v>
      </c>
      <c r="G82" s="136">
        <v>0</v>
      </c>
      <c r="H82" s="128">
        <v>108</v>
      </c>
      <c r="I82" s="128">
        <v>0.2778</v>
      </c>
      <c r="J82" s="128">
        <v>9.7235</v>
      </c>
      <c r="K82" s="128" t="s">
        <v>525</v>
      </c>
    </row>
    <row r="83" spans="1:11" ht="24.75">
      <c r="A83" s="137">
        <v>76</v>
      </c>
      <c r="B83" s="137" t="s">
        <v>288</v>
      </c>
      <c r="C83" s="137"/>
      <c r="D83" s="137"/>
      <c r="E83" s="137" t="s">
        <v>269</v>
      </c>
      <c r="F83" s="137">
        <v>30</v>
      </c>
      <c r="G83" s="137">
        <v>0</v>
      </c>
      <c r="H83" s="130">
        <v>109</v>
      </c>
      <c r="I83" s="130">
        <v>0.2752</v>
      </c>
      <c r="J83" s="130">
        <v>9.6325</v>
      </c>
      <c r="K83" s="130" t="s">
        <v>526</v>
      </c>
    </row>
    <row r="84" spans="1:11" ht="24.75">
      <c r="A84" s="136">
        <v>77</v>
      </c>
      <c r="B84" s="136" t="s">
        <v>398</v>
      </c>
      <c r="C84" s="136"/>
      <c r="D84" s="136"/>
      <c r="E84" s="136" t="s">
        <v>269</v>
      </c>
      <c r="F84" s="136">
        <v>30</v>
      </c>
      <c r="G84" s="136">
        <v>0</v>
      </c>
      <c r="H84" s="128">
        <v>111</v>
      </c>
      <c r="I84" s="128">
        <v>0.2703</v>
      </c>
      <c r="J84" s="128">
        <v>9.461</v>
      </c>
      <c r="K84" s="128" t="s">
        <v>527</v>
      </c>
    </row>
    <row r="85" spans="1:11" ht="24.75">
      <c r="A85" s="137">
        <v>78</v>
      </c>
      <c r="B85" s="137" t="s">
        <v>373</v>
      </c>
      <c r="C85" s="137"/>
      <c r="D85" s="137"/>
      <c r="E85" s="137" t="s">
        <v>269</v>
      </c>
      <c r="F85" s="137">
        <v>30</v>
      </c>
      <c r="G85" s="137">
        <v>0</v>
      </c>
      <c r="H85" s="130">
        <v>114</v>
      </c>
      <c r="I85" s="130">
        <v>0.2632</v>
      </c>
      <c r="J85" s="130">
        <v>9.2125</v>
      </c>
      <c r="K85" s="130" t="s">
        <v>528</v>
      </c>
    </row>
    <row r="86" spans="1:11" ht="24.75">
      <c r="A86" s="136">
        <v>79</v>
      </c>
      <c r="B86" s="136" t="s">
        <v>402</v>
      </c>
      <c r="C86" s="136"/>
      <c r="D86" s="136" t="s">
        <v>295</v>
      </c>
      <c r="E86" s="136" t="s">
        <v>296</v>
      </c>
      <c r="F86" s="136">
        <v>30</v>
      </c>
      <c r="G86" s="136">
        <v>0</v>
      </c>
      <c r="H86" s="128">
        <v>117</v>
      </c>
      <c r="I86" s="128">
        <v>0.2564</v>
      </c>
      <c r="J86" s="128">
        <v>8.9744</v>
      </c>
      <c r="K86" s="128" t="s">
        <v>529</v>
      </c>
    </row>
    <row r="87" spans="1:11" ht="24.75">
      <c r="A87" s="137">
        <v>80</v>
      </c>
      <c r="B87" s="137" t="s">
        <v>407</v>
      </c>
      <c r="C87" s="137"/>
      <c r="D87" s="137"/>
      <c r="E87" s="137" t="s">
        <v>269</v>
      </c>
      <c r="F87" s="137">
        <v>30</v>
      </c>
      <c r="G87" s="137">
        <v>0</v>
      </c>
      <c r="H87" s="130">
        <v>119</v>
      </c>
      <c r="I87" s="130">
        <v>0.2521</v>
      </c>
      <c r="J87" s="130">
        <v>8.8239</v>
      </c>
      <c r="K87" s="130" t="s">
        <v>530</v>
      </c>
    </row>
    <row r="88" spans="1:11" ht="24.75">
      <c r="A88" s="136">
        <v>81</v>
      </c>
      <c r="B88" s="136" t="s">
        <v>367</v>
      </c>
      <c r="C88" s="136"/>
      <c r="D88" s="136" t="s">
        <v>295</v>
      </c>
      <c r="E88" s="136" t="s">
        <v>296</v>
      </c>
      <c r="F88" s="136">
        <v>30</v>
      </c>
      <c r="G88" s="136">
        <v>0</v>
      </c>
      <c r="H88" s="128">
        <v>119</v>
      </c>
      <c r="I88" s="128">
        <v>0.2521</v>
      </c>
      <c r="J88" s="128">
        <v>8.8239</v>
      </c>
      <c r="K88" s="128" t="s">
        <v>530</v>
      </c>
    </row>
    <row r="89" spans="1:11" ht="24.75">
      <c r="A89" s="137">
        <v>82</v>
      </c>
      <c r="B89" s="137" t="s">
        <v>316</v>
      </c>
      <c r="C89" s="137"/>
      <c r="D89" s="137"/>
      <c r="E89" s="137" t="s">
        <v>269</v>
      </c>
      <c r="F89" s="137">
        <v>0</v>
      </c>
      <c r="G89" s="137">
        <v>0</v>
      </c>
      <c r="H89" s="130">
        <v>0</v>
      </c>
      <c r="I89" s="130">
        <v>0</v>
      </c>
      <c r="J89" s="130">
        <v>0</v>
      </c>
      <c r="K89" s="130" t="s">
        <v>394</v>
      </c>
    </row>
    <row r="90" spans="1:11" ht="24.75">
      <c r="A90" s="136">
        <v>83</v>
      </c>
      <c r="B90" s="136" t="s">
        <v>391</v>
      </c>
      <c r="C90" s="136"/>
      <c r="D90" s="136"/>
      <c r="E90" s="136" t="s">
        <v>269</v>
      </c>
      <c r="F90" s="136">
        <v>0</v>
      </c>
      <c r="G90" s="136">
        <v>0</v>
      </c>
      <c r="H90" s="128">
        <v>0</v>
      </c>
      <c r="I90" s="128">
        <v>0</v>
      </c>
      <c r="J90" s="128">
        <v>0</v>
      </c>
      <c r="K90" s="128" t="s">
        <v>394</v>
      </c>
    </row>
    <row r="91" spans="1:11" ht="24.75">
      <c r="A91" s="137">
        <v>84</v>
      </c>
      <c r="B91" s="137" t="s">
        <v>387</v>
      </c>
      <c r="C91" s="137"/>
      <c r="D91" s="137"/>
      <c r="E91" s="137" t="s">
        <v>269</v>
      </c>
      <c r="F91" s="137">
        <v>0</v>
      </c>
      <c r="G91" s="137">
        <v>0</v>
      </c>
      <c r="H91" s="130">
        <v>0</v>
      </c>
      <c r="I91" s="130">
        <v>0</v>
      </c>
      <c r="J91" s="130">
        <v>0</v>
      </c>
      <c r="K91" s="130" t="s">
        <v>394</v>
      </c>
    </row>
    <row r="92" spans="1:11" ht="24.75">
      <c r="A92" s="136">
        <v>85</v>
      </c>
      <c r="B92" s="136" t="s">
        <v>399</v>
      </c>
      <c r="C92" s="136"/>
      <c r="D92" s="136"/>
      <c r="E92" s="136" t="s">
        <v>269</v>
      </c>
      <c r="F92" s="136">
        <v>0</v>
      </c>
      <c r="G92" s="136">
        <v>0</v>
      </c>
      <c r="H92" s="128">
        <v>0</v>
      </c>
      <c r="I92" s="128">
        <v>0</v>
      </c>
      <c r="J92" s="128">
        <v>0</v>
      </c>
      <c r="K92" s="128" t="s">
        <v>394</v>
      </c>
    </row>
    <row r="93" spans="1:11" ht="24.75">
      <c r="A93" s="137">
        <v>86</v>
      </c>
      <c r="B93" s="137" t="s">
        <v>294</v>
      </c>
      <c r="C93" s="137"/>
      <c r="D93" s="137" t="s">
        <v>295</v>
      </c>
      <c r="E93" s="137" t="s">
        <v>296</v>
      </c>
      <c r="F93" s="137">
        <v>0</v>
      </c>
      <c r="G93" s="137">
        <v>0</v>
      </c>
      <c r="H93" s="130">
        <v>0</v>
      </c>
      <c r="I93" s="130">
        <v>0</v>
      </c>
      <c r="J93" s="130">
        <v>0</v>
      </c>
      <c r="K93" s="130" t="s">
        <v>394</v>
      </c>
    </row>
    <row r="94" spans="1:11" ht="24.75">
      <c r="A94" s="136">
        <v>87</v>
      </c>
      <c r="B94" s="136" t="s">
        <v>405</v>
      </c>
      <c r="C94" s="136"/>
      <c r="D94" s="136"/>
      <c r="E94" s="136" t="s">
        <v>269</v>
      </c>
      <c r="F94" s="136">
        <v>0</v>
      </c>
      <c r="G94" s="136">
        <v>0</v>
      </c>
      <c r="H94" s="128">
        <v>0</v>
      </c>
      <c r="I94" s="128">
        <v>0</v>
      </c>
      <c r="J94" s="128">
        <v>0</v>
      </c>
      <c r="K94" s="128" t="s">
        <v>394</v>
      </c>
    </row>
    <row r="95" spans="1:11" ht="24.75">
      <c r="A95" s="137">
        <v>88</v>
      </c>
      <c r="B95" s="137" t="s">
        <v>289</v>
      </c>
      <c r="C95" s="137"/>
      <c r="D95" s="137"/>
      <c r="E95" s="137" t="s">
        <v>269</v>
      </c>
      <c r="F95" s="137">
        <v>0</v>
      </c>
      <c r="G95" s="137">
        <v>0</v>
      </c>
      <c r="H95" s="130">
        <v>0</v>
      </c>
      <c r="I95" s="130">
        <v>0</v>
      </c>
      <c r="J95" s="130">
        <v>0</v>
      </c>
      <c r="K95" s="130" t="s">
        <v>394</v>
      </c>
    </row>
    <row r="96" spans="1:11" ht="24.75">
      <c r="A96" s="136">
        <v>89</v>
      </c>
      <c r="B96" s="136" t="s">
        <v>301</v>
      </c>
      <c r="C96" s="136"/>
      <c r="D96" s="136"/>
      <c r="E96" s="136" t="s">
        <v>269</v>
      </c>
      <c r="F96" s="136">
        <v>0</v>
      </c>
      <c r="G96" s="136">
        <v>0</v>
      </c>
      <c r="H96" s="128">
        <v>0</v>
      </c>
      <c r="I96" s="128">
        <v>0</v>
      </c>
      <c r="J96" s="128">
        <v>0</v>
      </c>
      <c r="K96" s="128" t="s">
        <v>394</v>
      </c>
    </row>
    <row r="97" spans="1:11" ht="24.75">
      <c r="A97" s="137">
        <v>90</v>
      </c>
      <c r="B97" s="137" t="s">
        <v>380</v>
      </c>
      <c r="C97" s="137"/>
      <c r="D97" s="137"/>
      <c r="E97" s="137" t="s">
        <v>269</v>
      </c>
      <c r="F97" s="137">
        <v>0</v>
      </c>
      <c r="G97" s="137">
        <v>0</v>
      </c>
      <c r="H97" s="130">
        <v>0</v>
      </c>
      <c r="I97" s="130">
        <v>0</v>
      </c>
      <c r="J97" s="130">
        <v>0</v>
      </c>
      <c r="K97" s="130" t="s">
        <v>394</v>
      </c>
    </row>
    <row r="98" spans="1:11" ht="24.75">
      <c r="A98" s="136">
        <v>91</v>
      </c>
      <c r="B98" s="136" t="s">
        <v>315</v>
      </c>
      <c r="C98" s="136"/>
      <c r="D98" s="136"/>
      <c r="E98" s="136" t="s">
        <v>269</v>
      </c>
      <c r="F98" s="136">
        <v>0</v>
      </c>
      <c r="G98" s="136">
        <v>0</v>
      </c>
      <c r="H98" s="128">
        <v>0</v>
      </c>
      <c r="I98" s="128">
        <v>0</v>
      </c>
      <c r="J98" s="128">
        <v>0</v>
      </c>
      <c r="K98" s="128" t="s">
        <v>394</v>
      </c>
    </row>
    <row r="99" spans="1:11" ht="24.75">
      <c r="A99" s="137">
        <v>92</v>
      </c>
      <c r="B99" s="137" t="s">
        <v>412</v>
      </c>
      <c r="C99" s="137"/>
      <c r="D99" s="137"/>
      <c r="E99" s="137" t="s">
        <v>269</v>
      </c>
      <c r="F99" s="137">
        <v>0</v>
      </c>
      <c r="G99" s="137">
        <v>0</v>
      </c>
      <c r="H99" s="130">
        <v>0</v>
      </c>
      <c r="I99" s="130">
        <v>0</v>
      </c>
      <c r="J99" s="130">
        <v>0</v>
      </c>
      <c r="K99" s="130" t="s">
        <v>394</v>
      </c>
    </row>
    <row r="100" spans="1:11" ht="24.75">
      <c r="A100" s="136">
        <v>93</v>
      </c>
      <c r="B100" s="136" t="s">
        <v>413</v>
      </c>
      <c r="C100" s="136"/>
      <c r="D100" s="136"/>
      <c r="E100" s="136" t="s">
        <v>269</v>
      </c>
      <c r="F100" s="136">
        <v>0</v>
      </c>
      <c r="G100" s="136">
        <v>0</v>
      </c>
      <c r="H100" s="128">
        <v>0</v>
      </c>
      <c r="I100" s="128">
        <v>0</v>
      </c>
      <c r="J100" s="128">
        <v>0</v>
      </c>
      <c r="K100" s="128" t="s">
        <v>394</v>
      </c>
    </row>
    <row r="101" spans="1:11" ht="24.75">
      <c r="A101" s="137">
        <v>94</v>
      </c>
      <c r="B101" s="137" t="s">
        <v>414</v>
      </c>
      <c r="C101" s="137"/>
      <c r="D101" s="137"/>
      <c r="E101" s="137" t="s">
        <v>269</v>
      </c>
      <c r="F101" s="137">
        <v>0</v>
      </c>
      <c r="G101" s="137">
        <v>0</v>
      </c>
      <c r="H101" s="130">
        <v>0</v>
      </c>
      <c r="I101" s="130">
        <v>0</v>
      </c>
      <c r="J101" s="130">
        <v>0</v>
      </c>
      <c r="K101" s="130" t="s">
        <v>394</v>
      </c>
    </row>
    <row r="102" spans="1:11" ht="24.75">
      <c r="A102" s="136">
        <v>95</v>
      </c>
      <c r="B102" s="136" t="s">
        <v>415</v>
      </c>
      <c r="C102" s="136"/>
      <c r="D102" s="136"/>
      <c r="E102" s="136" t="s">
        <v>269</v>
      </c>
      <c r="F102" s="136">
        <v>0</v>
      </c>
      <c r="G102" s="136">
        <v>0</v>
      </c>
      <c r="H102" s="128">
        <v>0</v>
      </c>
      <c r="I102" s="128">
        <v>0</v>
      </c>
      <c r="J102" s="128">
        <v>0</v>
      </c>
      <c r="K102" s="128" t="s">
        <v>394</v>
      </c>
    </row>
    <row r="103" spans="1:11" ht="24.75">
      <c r="A103" s="137">
        <v>96</v>
      </c>
      <c r="B103" s="137" t="s">
        <v>416</v>
      </c>
      <c r="C103" s="137"/>
      <c r="D103" s="137"/>
      <c r="E103" s="137" t="s">
        <v>269</v>
      </c>
      <c r="F103" s="137">
        <v>0</v>
      </c>
      <c r="G103" s="137">
        <v>0</v>
      </c>
      <c r="H103" s="130">
        <v>0</v>
      </c>
      <c r="I103" s="130">
        <v>0</v>
      </c>
      <c r="J103" s="130">
        <v>0</v>
      </c>
      <c r="K103" s="130" t="s">
        <v>394</v>
      </c>
    </row>
    <row r="104" spans="1:11" ht="24.75">
      <c r="A104" s="136">
        <v>97</v>
      </c>
      <c r="B104" s="136" t="s">
        <v>417</v>
      </c>
      <c r="C104" s="136"/>
      <c r="D104" s="136"/>
      <c r="E104" s="136" t="s">
        <v>269</v>
      </c>
      <c r="F104" s="136">
        <v>0</v>
      </c>
      <c r="G104" s="136">
        <v>0</v>
      </c>
      <c r="H104" s="128">
        <v>0</v>
      </c>
      <c r="I104" s="128">
        <v>0</v>
      </c>
      <c r="J104" s="128">
        <v>0</v>
      </c>
      <c r="K104" s="128" t="s">
        <v>394</v>
      </c>
    </row>
    <row r="105" spans="1:11" ht="24.75">
      <c r="A105" s="137">
        <v>98</v>
      </c>
      <c r="B105" s="137" t="s">
        <v>418</v>
      </c>
      <c r="C105" s="137"/>
      <c r="D105" s="137"/>
      <c r="E105" s="137" t="s">
        <v>269</v>
      </c>
      <c r="F105" s="137">
        <v>0</v>
      </c>
      <c r="G105" s="137">
        <v>0</v>
      </c>
      <c r="H105" s="130">
        <v>0</v>
      </c>
      <c r="I105" s="130">
        <v>0</v>
      </c>
      <c r="J105" s="130">
        <v>0</v>
      </c>
      <c r="K105" s="130" t="s">
        <v>394</v>
      </c>
    </row>
    <row r="106" spans="1:11" ht="24.75">
      <c r="A106" s="136">
        <v>99</v>
      </c>
      <c r="B106" s="136" t="s">
        <v>419</v>
      </c>
      <c r="C106" s="136"/>
      <c r="D106" s="136"/>
      <c r="E106" s="136" t="s">
        <v>269</v>
      </c>
      <c r="F106" s="136">
        <v>0</v>
      </c>
      <c r="G106" s="136">
        <v>0</v>
      </c>
      <c r="H106" s="128">
        <v>0</v>
      </c>
      <c r="I106" s="128">
        <v>0</v>
      </c>
      <c r="J106" s="128">
        <v>0</v>
      </c>
      <c r="K106" s="128" t="s">
        <v>394</v>
      </c>
    </row>
    <row r="107" spans="1:11" ht="24.75">
      <c r="A107" s="137">
        <v>100</v>
      </c>
      <c r="B107" s="137" t="s">
        <v>420</v>
      </c>
      <c r="C107" s="137"/>
      <c r="D107" s="137"/>
      <c r="E107" s="137" t="s">
        <v>269</v>
      </c>
      <c r="F107" s="137">
        <v>0</v>
      </c>
      <c r="G107" s="137">
        <v>0</v>
      </c>
      <c r="H107" s="130">
        <v>0</v>
      </c>
      <c r="I107" s="130">
        <v>0</v>
      </c>
      <c r="J107" s="130">
        <v>0</v>
      </c>
      <c r="K107" s="130" t="s">
        <v>394</v>
      </c>
    </row>
    <row r="108" spans="1:11" ht="37.5">
      <c r="A108" s="136">
        <v>101</v>
      </c>
      <c r="B108" s="136" t="s">
        <v>421</v>
      </c>
      <c r="C108" s="136"/>
      <c r="D108" s="136"/>
      <c r="E108" s="136" t="s">
        <v>269</v>
      </c>
      <c r="F108" s="136">
        <v>0</v>
      </c>
      <c r="G108" s="136">
        <v>0</v>
      </c>
      <c r="H108" s="128">
        <v>0</v>
      </c>
      <c r="I108" s="128">
        <v>0</v>
      </c>
      <c r="J108" s="128">
        <v>0</v>
      </c>
      <c r="K108" s="128" t="s">
        <v>394</v>
      </c>
    </row>
    <row r="109" spans="1:11" ht="24.75">
      <c r="A109" s="137">
        <v>102</v>
      </c>
      <c r="B109" s="137" t="s">
        <v>422</v>
      </c>
      <c r="C109" s="137"/>
      <c r="D109" s="137"/>
      <c r="E109" s="137" t="s">
        <v>269</v>
      </c>
      <c r="F109" s="137">
        <v>0</v>
      </c>
      <c r="G109" s="137">
        <v>0</v>
      </c>
      <c r="H109" s="130">
        <v>0</v>
      </c>
      <c r="I109" s="130">
        <v>0</v>
      </c>
      <c r="J109" s="130">
        <v>0</v>
      </c>
      <c r="K109" s="130" t="s">
        <v>394</v>
      </c>
    </row>
    <row r="110" spans="1:11" ht="24.75">
      <c r="A110" s="136">
        <v>103</v>
      </c>
      <c r="B110" s="136" t="s">
        <v>423</v>
      </c>
      <c r="C110" s="136"/>
      <c r="D110" s="136"/>
      <c r="E110" s="136" t="s">
        <v>269</v>
      </c>
      <c r="F110" s="136">
        <v>0</v>
      </c>
      <c r="G110" s="136">
        <v>0</v>
      </c>
      <c r="H110" s="128">
        <v>0</v>
      </c>
      <c r="I110" s="128">
        <v>0</v>
      </c>
      <c r="J110" s="128">
        <v>0</v>
      </c>
      <c r="K110" s="128" t="s">
        <v>394</v>
      </c>
    </row>
    <row r="111" spans="1:11" ht="24.75">
      <c r="A111" s="137">
        <v>104</v>
      </c>
      <c r="B111" s="137" t="s">
        <v>424</v>
      </c>
      <c r="C111" s="137"/>
      <c r="D111" s="137"/>
      <c r="E111" s="137" t="s">
        <v>269</v>
      </c>
      <c r="F111" s="137">
        <v>0</v>
      </c>
      <c r="G111" s="137">
        <v>0</v>
      </c>
      <c r="H111" s="130">
        <v>0</v>
      </c>
      <c r="I111" s="130">
        <v>0</v>
      </c>
      <c r="J111" s="130">
        <v>0</v>
      </c>
      <c r="K111" s="130" t="s">
        <v>394</v>
      </c>
    </row>
    <row r="112" spans="1:11" ht="24.75">
      <c r="A112" s="136">
        <v>105</v>
      </c>
      <c r="B112" s="136" t="s">
        <v>425</v>
      </c>
      <c r="C112" s="136"/>
      <c r="D112" s="136"/>
      <c r="E112" s="136" t="s">
        <v>269</v>
      </c>
      <c r="F112" s="136">
        <v>0</v>
      </c>
      <c r="G112" s="136">
        <v>0</v>
      </c>
      <c r="H112" s="128">
        <v>0</v>
      </c>
      <c r="I112" s="128">
        <v>0</v>
      </c>
      <c r="J112" s="128">
        <v>0</v>
      </c>
      <c r="K112" s="128" t="s">
        <v>394</v>
      </c>
    </row>
    <row r="113" spans="1:11" ht="24.75">
      <c r="A113" s="137">
        <v>106</v>
      </c>
      <c r="B113" s="137" t="s">
        <v>426</v>
      </c>
      <c r="C113" s="137"/>
      <c r="D113" s="137"/>
      <c r="E113" s="137" t="s">
        <v>269</v>
      </c>
      <c r="F113" s="137">
        <v>0</v>
      </c>
      <c r="G113" s="137">
        <v>0</v>
      </c>
      <c r="H113" s="130">
        <v>0</v>
      </c>
      <c r="I113" s="130">
        <v>0</v>
      </c>
      <c r="J113" s="130">
        <v>0</v>
      </c>
      <c r="K113" s="130" t="s">
        <v>394</v>
      </c>
    </row>
    <row r="114" spans="1:11" ht="24.75">
      <c r="A114" s="136">
        <v>107</v>
      </c>
      <c r="B114" s="136" t="s">
        <v>427</v>
      </c>
      <c r="C114" s="136"/>
      <c r="D114" s="136"/>
      <c r="E114" s="136" t="s">
        <v>269</v>
      </c>
      <c r="F114" s="136">
        <v>0</v>
      </c>
      <c r="G114" s="136">
        <v>0</v>
      </c>
      <c r="H114" s="128">
        <v>0</v>
      </c>
      <c r="I114" s="128">
        <v>0</v>
      </c>
      <c r="J114" s="128">
        <v>0</v>
      </c>
      <c r="K114" s="128" t="s">
        <v>394</v>
      </c>
    </row>
    <row r="115" spans="1:11" ht="24.75">
      <c r="A115" s="137">
        <v>108</v>
      </c>
      <c r="B115" s="137" t="s">
        <v>428</v>
      </c>
      <c r="C115" s="137"/>
      <c r="D115" s="137"/>
      <c r="E115" s="137" t="s">
        <v>269</v>
      </c>
      <c r="F115" s="137">
        <v>0</v>
      </c>
      <c r="G115" s="137">
        <v>0</v>
      </c>
      <c r="H115" s="130">
        <v>0</v>
      </c>
      <c r="I115" s="130">
        <v>0</v>
      </c>
      <c r="J115" s="130">
        <v>0</v>
      </c>
      <c r="K115" s="130" t="s">
        <v>394</v>
      </c>
    </row>
    <row r="116" spans="1:11" ht="24.75">
      <c r="A116" s="136">
        <v>109</v>
      </c>
      <c r="B116" s="136" t="s">
        <v>429</v>
      </c>
      <c r="C116" s="136"/>
      <c r="D116" s="136"/>
      <c r="E116" s="136" t="s">
        <v>269</v>
      </c>
      <c r="F116" s="136">
        <v>0</v>
      </c>
      <c r="G116" s="136">
        <v>0</v>
      </c>
      <c r="H116" s="128">
        <v>0</v>
      </c>
      <c r="I116" s="128">
        <v>0</v>
      </c>
      <c r="J116" s="128">
        <v>0</v>
      </c>
      <c r="K116" s="128" t="s">
        <v>394</v>
      </c>
    </row>
    <row r="117" spans="1:11" ht="24.75">
      <c r="A117" s="137">
        <v>110</v>
      </c>
      <c r="B117" s="137" t="s">
        <v>430</v>
      </c>
      <c r="C117" s="137"/>
      <c r="D117" s="137"/>
      <c r="E117" s="137" t="s">
        <v>269</v>
      </c>
      <c r="F117" s="137">
        <v>0</v>
      </c>
      <c r="G117" s="137">
        <v>0</v>
      </c>
      <c r="H117" s="130">
        <v>0</v>
      </c>
      <c r="I117" s="130">
        <v>0</v>
      </c>
      <c r="J117" s="130">
        <v>0</v>
      </c>
      <c r="K117" s="130" t="s">
        <v>394</v>
      </c>
    </row>
    <row r="118" spans="1:11" ht="24.75">
      <c r="A118" s="136">
        <v>111</v>
      </c>
      <c r="B118" s="136" t="s">
        <v>431</v>
      </c>
      <c r="C118" s="136"/>
      <c r="D118" s="136"/>
      <c r="E118" s="136" t="s">
        <v>269</v>
      </c>
      <c r="F118" s="136">
        <v>0</v>
      </c>
      <c r="G118" s="136">
        <v>0</v>
      </c>
      <c r="H118" s="128">
        <v>0</v>
      </c>
      <c r="I118" s="128">
        <v>0</v>
      </c>
      <c r="J118" s="128">
        <v>0</v>
      </c>
      <c r="K118" s="128" t="s">
        <v>394</v>
      </c>
    </row>
    <row r="119" spans="1:11" ht="24.75">
      <c r="A119" s="137">
        <v>112</v>
      </c>
      <c r="B119" s="137" t="s">
        <v>432</v>
      </c>
      <c r="C119" s="137"/>
      <c r="D119" s="137"/>
      <c r="E119" s="137" t="s">
        <v>269</v>
      </c>
      <c r="F119" s="137">
        <v>0</v>
      </c>
      <c r="G119" s="137">
        <v>0</v>
      </c>
      <c r="H119" s="130">
        <v>0</v>
      </c>
      <c r="I119" s="130">
        <v>0</v>
      </c>
      <c r="J119" s="130">
        <v>0</v>
      </c>
      <c r="K119" s="130" t="s">
        <v>394</v>
      </c>
    </row>
    <row r="120" spans="1:11" ht="24.75">
      <c r="A120" s="136">
        <v>113</v>
      </c>
      <c r="B120" s="136" t="s">
        <v>433</v>
      </c>
      <c r="C120" s="136"/>
      <c r="D120" s="136"/>
      <c r="E120" s="136" t="s">
        <v>269</v>
      </c>
      <c r="F120" s="136">
        <v>0</v>
      </c>
      <c r="G120" s="136">
        <v>0</v>
      </c>
      <c r="H120" s="128">
        <v>0</v>
      </c>
      <c r="I120" s="128">
        <v>0</v>
      </c>
      <c r="J120" s="128">
        <v>0</v>
      </c>
      <c r="K120" s="128" t="s">
        <v>394</v>
      </c>
    </row>
    <row r="121" spans="1:11" ht="24.75">
      <c r="A121" s="137">
        <v>114</v>
      </c>
      <c r="B121" s="137" t="s">
        <v>434</v>
      </c>
      <c r="C121" s="137"/>
      <c r="D121" s="137"/>
      <c r="E121" s="137" t="s">
        <v>269</v>
      </c>
      <c r="F121" s="137">
        <v>0</v>
      </c>
      <c r="G121" s="137">
        <v>0</v>
      </c>
      <c r="H121" s="130">
        <v>0</v>
      </c>
      <c r="I121" s="130">
        <v>0</v>
      </c>
      <c r="J121" s="130">
        <v>0</v>
      </c>
      <c r="K121" s="130" t="s">
        <v>394</v>
      </c>
    </row>
    <row r="122" spans="1:11" ht="24.75">
      <c r="A122" s="136">
        <v>115</v>
      </c>
      <c r="B122" s="136" t="s">
        <v>435</v>
      </c>
      <c r="C122" s="136"/>
      <c r="D122" s="136"/>
      <c r="E122" s="136" t="s">
        <v>269</v>
      </c>
      <c r="F122" s="136">
        <v>0</v>
      </c>
      <c r="G122" s="136">
        <v>0</v>
      </c>
      <c r="H122" s="128">
        <v>0</v>
      </c>
      <c r="I122" s="128">
        <v>0</v>
      </c>
      <c r="J122" s="128">
        <v>0</v>
      </c>
      <c r="K122" s="128" t="s">
        <v>394</v>
      </c>
    </row>
    <row r="123" spans="1:11" ht="24.75">
      <c r="A123" s="137">
        <v>116</v>
      </c>
      <c r="B123" s="137" t="s">
        <v>436</v>
      </c>
      <c r="C123" s="137"/>
      <c r="D123" s="137"/>
      <c r="E123" s="137" t="s">
        <v>269</v>
      </c>
      <c r="F123" s="137">
        <v>0</v>
      </c>
      <c r="G123" s="137">
        <v>0</v>
      </c>
      <c r="H123" s="130">
        <v>0</v>
      </c>
      <c r="I123" s="130">
        <v>0</v>
      </c>
      <c r="J123" s="130">
        <v>0</v>
      </c>
      <c r="K123" s="130" t="s">
        <v>394</v>
      </c>
    </row>
    <row r="126" ht="12">
      <c r="A126" s="131" t="s">
        <v>437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26"/>
  <sheetViews>
    <sheetView zoomScalePageLayoutView="0" workbookViewId="0" topLeftCell="A7">
      <selection activeCell="M12" sqref="M12"/>
    </sheetView>
  </sheetViews>
  <sheetFormatPr defaultColWidth="9.140625" defaultRowHeight="12.75"/>
  <sheetData>
    <row r="1" ht="17.25">
      <c r="A1" s="132" t="s">
        <v>531</v>
      </c>
    </row>
    <row r="3" ht="17.25">
      <c r="A3" s="133">
        <v>42629</v>
      </c>
    </row>
    <row r="5" ht="15">
      <c r="A5" s="134" t="s">
        <v>258</v>
      </c>
    </row>
    <row r="7" spans="1:11" ht="25.5">
      <c r="A7" s="135" t="s">
        <v>73</v>
      </c>
      <c r="B7" s="135" t="s">
        <v>259</v>
      </c>
      <c r="C7" s="135" t="s">
        <v>260</v>
      </c>
      <c r="D7" s="135" t="s">
        <v>261</v>
      </c>
      <c r="E7" s="135" t="s">
        <v>262</v>
      </c>
      <c r="F7" s="135" t="s">
        <v>263</v>
      </c>
      <c r="G7" s="135" t="s">
        <v>264</v>
      </c>
      <c r="H7" s="135" t="s">
        <v>68</v>
      </c>
      <c r="I7" s="135" t="s">
        <v>265</v>
      </c>
      <c r="J7" s="135" t="s">
        <v>266</v>
      </c>
      <c r="K7" s="135" t="s">
        <v>267</v>
      </c>
    </row>
    <row r="8" spans="1:11" ht="24.75">
      <c r="A8" s="136">
        <v>1</v>
      </c>
      <c r="B8" s="136" t="s">
        <v>336</v>
      </c>
      <c r="C8" s="136"/>
      <c r="D8" s="136"/>
      <c r="E8" s="136" t="s">
        <v>269</v>
      </c>
      <c r="F8" s="136">
        <v>30</v>
      </c>
      <c r="G8" s="136">
        <v>0</v>
      </c>
      <c r="H8" s="128">
        <v>16</v>
      </c>
      <c r="I8" s="128">
        <v>1.875</v>
      </c>
      <c r="J8" s="128">
        <v>30</v>
      </c>
      <c r="K8" s="128" t="s">
        <v>270</v>
      </c>
    </row>
    <row r="9" spans="1:11" ht="24.75">
      <c r="A9" s="137">
        <v>2</v>
      </c>
      <c r="B9" s="137" t="s">
        <v>297</v>
      </c>
      <c r="C9" s="137"/>
      <c r="D9" s="137"/>
      <c r="E9" s="137" t="s">
        <v>269</v>
      </c>
      <c r="F9" s="137">
        <v>30</v>
      </c>
      <c r="G9" s="137">
        <v>0</v>
      </c>
      <c r="H9" s="130">
        <v>17</v>
      </c>
      <c r="I9" s="130">
        <v>1.7647</v>
      </c>
      <c r="J9" s="130">
        <v>28.2352</v>
      </c>
      <c r="K9" s="130" t="s">
        <v>532</v>
      </c>
    </row>
    <row r="10" spans="1:11" ht="24.75">
      <c r="A10" s="136">
        <v>3</v>
      </c>
      <c r="B10" s="136" t="s">
        <v>319</v>
      </c>
      <c r="C10" s="136"/>
      <c r="D10" s="136"/>
      <c r="E10" s="136" t="s">
        <v>269</v>
      </c>
      <c r="F10" s="136">
        <v>30</v>
      </c>
      <c r="G10" s="136">
        <v>0</v>
      </c>
      <c r="H10" s="128">
        <v>22</v>
      </c>
      <c r="I10" s="128">
        <v>1.3636</v>
      </c>
      <c r="J10" s="128">
        <v>21.8176</v>
      </c>
      <c r="K10" s="128" t="s">
        <v>533</v>
      </c>
    </row>
    <row r="11" spans="1:11" ht="24.75">
      <c r="A11" s="137">
        <v>4</v>
      </c>
      <c r="B11" s="137" t="s">
        <v>308</v>
      </c>
      <c r="C11" s="137"/>
      <c r="D11" s="137"/>
      <c r="E11" s="137" t="s">
        <v>269</v>
      </c>
      <c r="F11" s="137">
        <v>30</v>
      </c>
      <c r="G11" s="137">
        <v>0</v>
      </c>
      <c r="H11" s="130">
        <v>24</v>
      </c>
      <c r="I11" s="130">
        <v>1.25</v>
      </c>
      <c r="J11" s="130">
        <v>20</v>
      </c>
      <c r="K11" s="130" t="s">
        <v>534</v>
      </c>
    </row>
    <row r="12" spans="1:11" ht="24.75">
      <c r="A12" s="136">
        <v>5</v>
      </c>
      <c r="B12" s="136" t="s">
        <v>268</v>
      </c>
      <c r="C12" s="136"/>
      <c r="D12" s="136"/>
      <c r="E12" s="136" t="s">
        <v>269</v>
      </c>
      <c r="F12" s="136">
        <v>30</v>
      </c>
      <c r="G12" s="136">
        <v>0</v>
      </c>
      <c r="H12" s="128">
        <v>24</v>
      </c>
      <c r="I12" s="128">
        <v>1.25</v>
      </c>
      <c r="J12" s="128">
        <v>20</v>
      </c>
      <c r="K12" s="128" t="s">
        <v>534</v>
      </c>
    </row>
    <row r="13" spans="1:11" ht="24.75">
      <c r="A13" s="137">
        <v>6</v>
      </c>
      <c r="B13" s="137" t="s">
        <v>309</v>
      </c>
      <c r="C13" s="137"/>
      <c r="D13" s="137"/>
      <c r="E13" s="137" t="s">
        <v>269</v>
      </c>
      <c r="F13" s="137">
        <v>30</v>
      </c>
      <c r="G13" s="137">
        <v>0</v>
      </c>
      <c r="H13" s="130">
        <v>25</v>
      </c>
      <c r="I13" s="130">
        <v>1.2</v>
      </c>
      <c r="J13" s="130">
        <v>19.2</v>
      </c>
      <c r="K13" s="130" t="s">
        <v>535</v>
      </c>
    </row>
    <row r="14" spans="1:11" ht="24.75">
      <c r="A14" s="136">
        <v>7</v>
      </c>
      <c r="B14" s="136" t="s">
        <v>299</v>
      </c>
      <c r="C14" s="136"/>
      <c r="D14" s="136"/>
      <c r="E14" s="136" t="s">
        <v>269</v>
      </c>
      <c r="F14" s="136">
        <v>30</v>
      </c>
      <c r="G14" s="136">
        <v>0</v>
      </c>
      <c r="H14" s="128">
        <v>27</v>
      </c>
      <c r="I14" s="128">
        <v>1.1111</v>
      </c>
      <c r="J14" s="128">
        <v>17.7776</v>
      </c>
      <c r="K14" s="128" t="s">
        <v>536</v>
      </c>
    </row>
    <row r="15" spans="1:11" ht="24.75">
      <c r="A15" s="137">
        <v>8</v>
      </c>
      <c r="B15" s="137" t="s">
        <v>393</v>
      </c>
      <c r="C15" s="137"/>
      <c r="D15" s="137" t="s">
        <v>295</v>
      </c>
      <c r="E15" s="137" t="s">
        <v>296</v>
      </c>
      <c r="F15" s="137">
        <v>30</v>
      </c>
      <c r="G15" s="137">
        <v>0</v>
      </c>
      <c r="H15" s="130">
        <v>27</v>
      </c>
      <c r="I15" s="130">
        <v>1.1111</v>
      </c>
      <c r="J15" s="130">
        <v>17.7776</v>
      </c>
      <c r="K15" s="130" t="s">
        <v>536</v>
      </c>
    </row>
    <row r="16" spans="1:11" ht="24.75">
      <c r="A16" s="136">
        <v>9</v>
      </c>
      <c r="B16" s="136" t="s">
        <v>346</v>
      </c>
      <c r="C16" s="136"/>
      <c r="D16" s="136"/>
      <c r="E16" s="136" t="s">
        <v>269</v>
      </c>
      <c r="F16" s="136">
        <v>30</v>
      </c>
      <c r="G16" s="136">
        <v>0</v>
      </c>
      <c r="H16" s="128">
        <v>30</v>
      </c>
      <c r="I16" s="128">
        <v>1</v>
      </c>
      <c r="J16" s="128">
        <v>16</v>
      </c>
      <c r="K16" s="128" t="s">
        <v>537</v>
      </c>
    </row>
    <row r="17" spans="1:11" ht="24.75">
      <c r="A17" s="137">
        <v>10</v>
      </c>
      <c r="B17" s="137" t="s">
        <v>286</v>
      </c>
      <c r="C17" s="137"/>
      <c r="D17" s="137"/>
      <c r="E17" s="137" t="s">
        <v>269</v>
      </c>
      <c r="F17" s="137">
        <v>30</v>
      </c>
      <c r="G17" s="137">
        <v>0</v>
      </c>
      <c r="H17" s="130">
        <v>30</v>
      </c>
      <c r="I17" s="130">
        <v>1</v>
      </c>
      <c r="J17" s="130">
        <v>16</v>
      </c>
      <c r="K17" s="130" t="s">
        <v>537</v>
      </c>
    </row>
    <row r="18" spans="1:11" ht="24.75">
      <c r="A18" s="136">
        <v>11</v>
      </c>
      <c r="B18" s="136" t="s">
        <v>375</v>
      </c>
      <c r="C18" s="136"/>
      <c r="D18" s="136"/>
      <c r="E18" s="136" t="s">
        <v>269</v>
      </c>
      <c r="F18" s="136">
        <v>30</v>
      </c>
      <c r="G18" s="136">
        <v>0</v>
      </c>
      <c r="H18" s="128">
        <v>32</v>
      </c>
      <c r="I18" s="128">
        <v>0.9375</v>
      </c>
      <c r="J18" s="128">
        <v>15</v>
      </c>
      <c r="K18" s="128" t="s">
        <v>449</v>
      </c>
    </row>
    <row r="19" spans="1:11" ht="24.75">
      <c r="A19" s="137">
        <v>12</v>
      </c>
      <c r="B19" s="137" t="s">
        <v>273</v>
      </c>
      <c r="C19" s="137"/>
      <c r="D19" s="137"/>
      <c r="E19" s="137" t="s">
        <v>269</v>
      </c>
      <c r="F19" s="137">
        <v>30</v>
      </c>
      <c r="G19" s="137">
        <v>0</v>
      </c>
      <c r="H19" s="130">
        <v>32</v>
      </c>
      <c r="I19" s="130">
        <v>0.9375</v>
      </c>
      <c r="J19" s="130">
        <v>15</v>
      </c>
      <c r="K19" s="130" t="s">
        <v>449</v>
      </c>
    </row>
    <row r="20" spans="1:11" ht="24.75">
      <c r="A20" s="136">
        <v>13</v>
      </c>
      <c r="B20" s="136" t="s">
        <v>411</v>
      </c>
      <c r="C20" s="136"/>
      <c r="D20" s="136"/>
      <c r="E20" s="136" t="s">
        <v>269</v>
      </c>
      <c r="F20" s="136">
        <v>30</v>
      </c>
      <c r="G20" s="136">
        <v>0</v>
      </c>
      <c r="H20" s="128">
        <v>32</v>
      </c>
      <c r="I20" s="128">
        <v>0.9375</v>
      </c>
      <c r="J20" s="128">
        <v>15</v>
      </c>
      <c r="K20" s="128" t="s">
        <v>449</v>
      </c>
    </row>
    <row r="21" spans="1:11" ht="24.75">
      <c r="A21" s="137">
        <v>14</v>
      </c>
      <c r="B21" s="137" t="s">
        <v>371</v>
      </c>
      <c r="C21" s="137"/>
      <c r="D21" s="137"/>
      <c r="E21" s="137" t="s">
        <v>269</v>
      </c>
      <c r="F21" s="137">
        <v>30</v>
      </c>
      <c r="G21" s="137">
        <v>0</v>
      </c>
      <c r="H21" s="130">
        <v>33</v>
      </c>
      <c r="I21" s="130">
        <v>0.9091</v>
      </c>
      <c r="J21" s="130">
        <v>14.5456</v>
      </c>
      <c r="K21" s="130" t="s">
        <v>538</v>
      </c>
    </row>
    <row r="22" spans="1:11" ht="24.75">
      <c r="A22" s="136">
        <v>15</v>
      </c>
      <c r="B22" s="136" t="s">
        <v>342</v>
      </c>
      <c r="C22" s="136"/>
      <c r="D22" s="136"/>
      <c r="E22" s="136" t="s">
        <v>269</v>
      </c>
      <c r="F22" s="136">
        <v>30</v>
      </c>
      <c r="G22" s="136">
        <v>0</v>
      </c>
      <c r="H22" s="128">
        <v>33</v>
      </c>
      <c r="I22" s="128">
        <v>0.9091</v>
      </c>
      <c r="J22" s="128">
        <v>14.5456</v>
      </c>
      <c r="K22" s="128" t="s">
        <v>538</v>
      </c>
    </row>
    <row r="23" spans="1:11" ht="24.75">
      <c r="A23" s="137">
        <v>16</v>
      </c>
      <c r="B23" s="137" t="s">
        <v>277</v>
      </c>
      <c r="C23" s="137"/>
      <c r="D23" s="137"/>
      <c r="E23" s="137" t="s">
        <v>269</v>
      </c>
      <c r="F23" s="137">
        <v>30</v>
      </c>
      <c r="G23" s="137">
        <v>0</v>
      </c>
      <c r="H23" s="130">
        <v>34</v>
      </c>
      <c r="I23" s="130">
        <v>0.8824</v>
      </c>
      <c r="J23" s="130">
        <v>14.1184</v>
      </c>
      <c r="K23" s="130" t="s">
        <v>539</v>
      </c>
    </row>
    <row r="24" spans="1:11" ht="24.75">
      <c r="A24" s="136">
        <v>17</v>
      </c>
      <c r="B24" s="136" t="s">
        <v>310</v>
      </c>
      <c r="C24" s="136"/>
      <c r="D24" s="136"/>
      <c r="E24" s="136" t="s">
        <v>269</v>
      </c>
      <c r="F24" s="136">
        <v>30</v>
      </c>
      <c r="G24" s="136">
        <v>0</v>
      </c>
      <c r="H24" s="128">
        <v>35</v>
      </c>
      <c r="I24" s="128">
        <v>0.8571</v>
      </c>
      <c r="J24" s="128">
        <v>13.7136</v>
      </c>
      <c r="K24" s="128" t="s">
        <v>540</v>
      </c>
    </row>
    <row r="25" spans="1:11" ht="24.75">
      <c r="A25" s="137">
        <v>18</v>
      </c>
      <c r="B25" s="137" t="s">
        <v>292</v>
      </c>
      <c r="C25" s="137"/>
      <c r="D25" s="137"/>
      <c r="E25" s="137" t="s">
        <v>269</v>
      </c>
      <c r="F25" s="137">
        <v>30</v>
      </c>
      <c r="G25" s="137">
        <v>0</v>
      </c>
      <c r="H25" s="130">
        <v>35</v>
      </c>
      <c r="I25" s="130">
        <v>0.8571</v>
      </c>
      <c r="J25" s="130">
        <v>13.7136</v>
      </c>
      <c r="K25" s="130" t="s">
        <v>540</v>
      </c>
    </row>
    <row r="26" spans="1:11" ht="24.75">
      <c r="A26" s="136">
        <v>19</v>
      </c>
      <c r="B26" s="136" t="s">
        <v>311</v>
      </c>
      <c r="C26" s="136"/>
      <c r="D26" s="136"/>
      <c r="E26" s="136" t="s">
        <v>269</v>
      </c>
      <c r="F26" s="136">
        <v>30</v>
      </c>
      <c r="G26" s="136">
        <v>0</v>
      </c>
      <c r="H26" s="128">
        <v>35</v>
      </c>
      <c r="I26" s="128">
        <v>0.8571</v>
      </c>
      <c r="J26" s="128">
        <v>13.7136</v>
      </c>
      <c r="K26" s="128" t="s">
        <v>540</v>
      </c>
    </row>
    <row r="27" spans="1:11" ht="24.75">
      <c r="A27" s="137">
        <v>20</v>
      </c>
      <c r="B27" s="137" t="s">
        <v>282</v>
      </c>
      <c r="C27" s="137"/>
      <c r="D27" s="137"/>
      <c r="E27" s="137" t="s">
        <v>269</v>
      </c>
      <c r="F27" s="137">
        <v>30</v>
      </c>
      <c r="G27" s="137">
        <v>0</v>
      </c>
      <c r="H27" s="130">
        <v>35</v>
      </c>
      <c r="I27" s="130">
        <v>0.8571</v>
      </c>
      <c r="J27" s="130">
        <v>13.7136</v>
      </c>
      <c r="K27" s="130" t="s">
        <v>540</v>
      </c>
    </row>
    <row r="28" spans="1:11" ht="24.75">
      <c r="A28" s="136">
        <v>21</v>
      </c>
      <c r="B28" s="136" t="s">
        <v>326</v>
      </c>
      <c r="C28" s="136"/>
      <c r="D28" s="136"/>
      <c r="E28" s="136" t="s">
        <v>269</v>
      </c>
      <c r="F28" s="136">
        <v>30</v>
      </c>
      <c r="G28" s="136">
        <v>0</v>
      </c>
      <c r="H28" s="128">
        <v>37</v>
      </c>
      <c r="I28" s="128">
        <v>0.8108</v>
      </c>
      <c r="J28" s="128">
        <v>12.9728</v>
      </c>
      <c r="K28" s="128" t="s">
        <v>541</v>
      </c>
    </row>
    <row r="29" spans="1:11" ht="24.75">
      <c r="A29" s="137">
        <v>22</v>
      </c>
      <c r="B29" s="137" t="s">
        <v>396</v>
      </c>
      <c r="C29" s="137"/>
      <c r="D29" s="137"/>
      <c r="E29" s="137" t="s">
        <v>269</v>
      </c>
      <c r="F29" s="137">
        <v>30</v>
      </c>
      <c r="G29" s="137">
        <v>0</v>
      </c>
      <c r="H29" s="130">
        <v>38</v>
      </c>
      <c r="I29" s="130">
        <v>0.7895</v>
      </c>
      <c r="J29" s="130">
        <v>12.632</v>
      </c>
      <c r="K29" s="130" t="s">
        <v>542</v>
      </c>
    </row>
    <row r="30" spans="1:11" ht="24.75">
      <c r="A30" s="136">
        <v>23</v>
      </c>
      <c r="B30" s="136" t="s">
        <v>306</v>
      </c>
      <c r="C30" s="136"/>
      <c r="D30" s="136"/>
      <c r="E30" s="136" t="s">
        <v>269</v>
      </c>
      <c r="F30" s="136">
        <v>30</v>
      </c>
      <c r="G30" s="136">
        <v>0</v>
      </c>
      <c r="H30" s="128">
        <v>38</v>
      </c>
      <c r="I30" s="128">
        <v>0.7895</v>
      </c>
      <c r="J30" s="128">
        <v>12.632</v>
      </c>
      <c r="K30" s="128" t="s">
        <v>542</v>
      </c>
    </row>
    <row r="31" spans="1:11" ht="24.75">
      <c r="A31" s="137">
        <v>24</v>
      </c>
      <c r="B31" s="137" t="s">
        <v>384</v>
      </c>
      <c r="C31" s="137"/>
      <c r="D31" s="137"/>
      <c r="E31" s="137" t="s">
        <v>269</v>
      </c>
      <c r="F31" s="137">
        <v>30</v>
      </c>
      <c r="G31" s="137">
        <v>0</v>
      </c>
      <c r="H31" s="130">
        <v>39</v>
      </c>
      <c r="I31" s="130">
        <v>0.7692</v>
      </c>
      <c r="J31" s="130">
        <v>12.3072</v>
      </c>
      <c r="K31" s="130" t="s">
        <v>543</v>
      </c>
    </row>
    <row r="32" spans="1:11" ht="24.75">
      <c r="A32" s="136">
        <v>25</v>
      </c>
      <c r="B32" s="136" t="s">
        <v>281</v>
      </c>
      <c r="C32" s="136"/>
      <c r="D32" s="136"/>
      <c r="E32" s="136" t="s">
        <v>269</v>
      </c>
      <c r="F32" s="136">
        <v>30</v>
      </c>
      <c r="G32" s="136">
        <v>0</v>
      </c>
      <c r="H32" s="128">
        <v>39</v>
      </c>
      <c r="I32" s="128">
        <v>0.7692</v>
      </c>
      <c r="J32" s="128">
        <v>12.3072</v>
      </c>
      <c r="K32" s="128" t="s">
        <v>543</v>
      </c>
    </row>
    <row r="33" spans="1:11" ht="24.75">
      <c r="A33" s="137">
        <v>26</v>
      </c>
      <c r="B33" s="137" t="s">
        <v>271</v>
      </c>
      <c r="C33" s="137"/>
      <c r="D33" s="137"/>
      <c r="E33" s="137" t="s">
        <v>269</v>
      </c>
      <c r="F33" s="137">
        <v>30</v>
      </c>
      <c r="G33" s="137">
        <v>0</v>
      </c>
      <c r="H33" s="130">
        <v>39</v>
      </c>
      <c r="I33" s="130">
        <v>0.7692</v>
      </c>
      <c r="J33" s="130">
        <v>12.3072</v>
      </c>
      <c r="K33" s="130" t="s">
        <v>543</v>
      </c>
    </row>
    <row r="34" spans="1:11" ht="24.75">
      <c r="A34" s="136">
        <v>27</v>
      </c>
      <c r="B34" s="136" t="s">
        <v>385</v>
      </c>
      <c r="C34" s="136"/>
      <c r="D34" s="136"/>
      <c r="E34" s="136" t="s">
        <v>269</v>
      </c>
      <c r="F34" s="136">
        <v>30</v>
      </c>
      <c r="G34" s="136">
        <v>0</v>
      </c>
      <c r="H34" s="128">
        <v>40</v>
      </c>
      <c r="I34" s="128">
        <v>0.75</v>
      </c>
      <c r="J34" s="128">
        <v>12</v>
      </c>
      <c r="K34" s="128" t="s">
        <v>544</v>
      </c>
    </row>
    <row r="35" spans="1:11" ht="24.75">
      <c r="A35" s="137">
        <v>28</v>
      </c>
      <c r="B35" s="137" t="s">
        <v>377</v>
      </c>
      <c r="C35" s="137"/>
      <c r="D35" s="137"/>
      <c r="E35" s="137" t="s">
        <v>269</v>
      </c>
      <c r="F35" s="137">
        <v>30</v>
      </c>
      <c r="G35" s="137">
        <v>0</v>
      </c>
      <c r="H35" s="130">
        <v>40</v>
      </c>
      <c r="I35" s="130">
        <v>0.75</v>
      </c>
      <c r="J35" s="130">
        <v>12</v>
      </c>
      <c r="K35" s="130" t="s">
        <v>544</v>
      </c>
    </row>
    <row r="36" spans="1:11" ht="24.75">
      <c r="A36" s="136">
        <v>29</v>
      </c>
      <c r="B36" s="136" t="s">
        <v>316</v>
      </c>
      <c r="C36" s="136"/>
      <c r="D36" s="136"/>
      <c r="E36" s="136" t="s">
        <v>269</v>
      </c>
      <c r="F36" s="136">
        <v>30</v>
      </c>
      <c r="G36" s="136">
        <v>0</v>
      </c>
      <c r="H36" s="128">
        <v>41</v>
      </c>
      <c r="I36" s="128">
        <v>0.7317</v>
      </c>
      <c r="J36" s="128">
        <v>11.7072</v>
      </c>
      <c r="K36" s="128" t="s">
        <v>545</v>
      </c>
    </row>
    <row r="37" spans="1:11" ht="24.75">
      <c r="A37" s="137">
        <v>30</v>
      </c>
      <c r="B37" s="137" t="s">
        <v>318</v>
      </c>
      <c r="C37" s="137"/>
      <c r="D37" s="137"/>
      <c r="E37" s="137" t="s">
        <v>269</v>
      </c>
      <c r="F37" s="137">
        <v>30</v>
      </c>
      <c r="G37" s="137">
        <v>0</v>
      </c>
      <c r="H37" s="130">
        <v>41</v>
      </c>
      <c r="I37" s="130">
        <v>0.7317</v>
      </c>
      <c r="J37" s="130">
        <v>11.7072</v>
      </c>
      <c r="K37" s="130" t="s">
        <v>545</v>
      </c>
    </row>
    <row r="38" spans="1:11" ht="24.75">
      <c r="A38" s="136">
        <v>31</v>
      </c>
      <c r="B38" s="136" t="s">
        <v>340</v>
      </c>
      <c r="C38" s="136"/>
      <c r="D38" s="136"/>
      <c r="E38" s="136" t="s">
        <v>269</v>
      </c>
      <c r="F38" s="136">
        <v>30</v>
      </c>
      <c r="G38" s="136">
        <v>0</v>
      </c>
      <c r="H38" s="128">
        <v>42</v>
      </c>
      <c r="I38" s="128">
        <v>0.7143</v>
      </c>
      <c r="J38" s="128">
        <v>11.4288</v>
      </c>
      <c r="K38" s="128" t="s">
        <v>546</v>
      </c>
    </row>
    <row r="39" spans="1:11" ht="24.75">
      <c r="A39" s="137">
        <v>32</v>
      </c>
      <c r="B39" s="137" t="s">
        <v>331</v>
      </c>
      <c r="C39" s="137"/>
      <c r="D39" s="137"/>
      <c r="E39" s="137" t="s">
        <v>269</v>
      </c>
      <c r="F39" s="137">
        <v>30</v>
      </c>
      <c r="G39" s="137">
        <v>0</v>
      </c>
      <c r="H39" s="130">
        <v>42</v>
      </c>
      <c r="I39" s="130">
        <v>0.7143</v>
      </c>
      <c r="J39" s="130">
        <v>11.4288</v>
      </c>
      <c r="K39" s="130" t="s">
        <v>546</v>
      </c>
    </row>
    <row r="40" spans="1:11" ht="24.75">
      <c r="A40" s="136">
        <v>33</v>
      </c>
      <c r="B40" s="136" t="s">
        <v>304</v>
      </c>
      <c r="C40" s="136"/>
      <c r="D40" s="136"/>
      <c r="E40" s="136" t="s">
        <v>269</v>
      </c>
      <c r="F40" s="136">
        <v>30</v>
      </c>
      <c r="G40" s="136">
        <v>0</v>
      </c>
      <c r="H40" s="128">
        <v>44</v>
      </c>
      <c r="I40" s="128">
        <v>0.6818</v>
      </c>
      <c r="J40" s="128">
        <v>10.9088</v>
      </c>
      <c r="K40" s="128" t="s">
        <v>547</v>
      </c>
    </row>
    <row r="41" spans="1:11" ht="24.75">
      <c r="A41" s="137">
        <v>34</v>
      </c>
      <c r="B41" s="137" t="s">
        <v>355</v>
      </c>
      <c r="C41" s="137"/>
      <c r="D41" s="137"/>
      <c r="E41" s="137" t="s">
        <v>269</v>
      </c>
      <c r="F41" s="137">
        <v>30</v>
      </c>
      <c r="G41" s="137">
        <v>0</v>
      </c>
      <c r="H41" s="130">
        <v>44</v>
      </c>
      <c r="I41" s="130">
        <v>0.6818</v>
      </c>
      <c r="J41" s="130">
        <v>10.9088</v>
      </c>
      <c r="K41" s="130" t="s">
        <v>547</v>
      </c>
    </row>
    <row r="42" spans="1:11" ht="24.75">
      <c r="A42" s="136">
        <v>35</v>
      </c>
      <c r="B42" s="136" t="s">
        <v>315</v>
      </c>
      <c r="C42" s="136"/>
      <c r="D42" s="136"/>
      <c r="E42" s="136" t="s">
        <v>269</v>
      </c>
      <c r="F42" s="136">
        <v>30</v>
      </c>
      <c r="G42" s="136">
        <v>0</v>
      </c>
      <c r="H42" s="128">
        <v>44</v>
      </c>
      <c r="I42" s="128">
        <v>0.6818</v>
      </c>
      <c r="J42" s="128">
        <v>10.9088</v>
      </c>
      <c r="K42" s="128" t="s">
        <v>547</v>
      </c>
    </row>
    <row r="43" spans="1:11" ht="24.75">
      <c r="A43" s="137">
        <v>36</v>
      </c>
      <c r="B43" s="137" t="s">
        <v>361</v>
      </c>
      <c r="C43" s="137"/>
      <c r="D43" s="137"/>
      <c r="E43" s="137" t="s">
        <v>269</v>
      </c>
      <c r="F43" s="137">
        <v>30</v>
      </c>
      <c r="G43" s="137">
        <v>0</v>
      </c>
      <c r="H43" s="130">
        <v>45</v>
      </c>
      <c r="I43" s="130">
        <v>0.6667</v>
      </c>
      <c r="J43" s="130">
        <v>10.6672</v>
      </c>
      <c r="K43" s="130" t="s">
        <v>548</v>
      </c>
    </row>
    <row r="44" spans="1:11" ht="24.75">
      <c r="A44" s="136">
        <v>37</v>
      </c>
      <c r="B44" s="136" t="s">
        <v>291</v>
      </c>
      <c r="C44" s="136"/>
      <c r="D44" s="136"/>
      <c r="E44" s="136" t="s">
        <v>269</v>
      </c>
      <c r="F44" s="136">
        <v>30</v>
      </c>
      <c r="G44" s="136">
        <v>0</v>
      </c>
      <c r="H44" s="128">
        <v>45</v>
      </c>
      <c r="I44" s="128">
        <v>0.6667</v>
      </c>
      <c r="J44" s="128">
        <v>10.6672</v>
      </c>
      <c r="K44" s="128" t="s">
        <v>548</v>
      </c>
    </row>
    <row r="45" spans="1:11" ht="24.75">
      <c r="A45" s="137">
        <v>38</v>
      </c>
      <c r="B45" s="137" t="s">
        <v>314</v>
      </c>
      <c r="C45" s="137"/>
      <c r="D45" s="137"/>
      <c r="E45" s="137" t="s">
        <v>269</v>
      </c>
      <c r="F45" s="137">
        <v>30</v>
      </c>
      <c r="G45" s="137">
        <v>0</v>
      </c>
      <c r="H45" s="130">
        <v>47</v>
      </c>
      <c r="I45" s="130">
        <v>0.6383</v>
      </c>
      <c r="J45" s="130">
        <v>10.2128</v>
      </c>
      <c r="K45" s="130" t="s">
        <v>549</v>
      </c>
    </row>
    <row r="46" spans="1:11" ht="24.75">
      <c r="A46" s="136">
        <v>39</v>
      </c>
      <c r="B46" s="136" t="s">
        <v>365</v>
      </c>
      <c r="C46" s="136"/>
      <c r="D46" s="136" t="s">
        <v>295</v>
      </c>
      <c r="E46" s="136" t="s">
        <v>296</v>
      </c>
      <c r="F46" s="136">
        <v>30</v>
      </c>
      <c r="G46" s="136">
        <v>0</v>
      </c>
      <c r="H46" s="128">
        <v>47</v>
      </c>
      <c r="I46" s="128">
        <v>0.6383</v>
      </c>
      <c r="J46" s="128">
        <v>10.2128</v>
      </c>
      <c r="K46" s="128" t="s">
        <v>549</v>
      </c>
    </row>
    <row r="47" spans="1:11" ht="24.75">
      <c r="A47" s="137">
        <v>40</v>
      </c>
      <c r="B47" s="137" t="s">
        <v>357</v>
      </c>
      <c r="C47" s="137"/>
      <c r="D47" s="137"/>
      <c r="E47" s="137" t="s">
        <v>269</v>
      </c>
      <c r="F47" s="137">
        <v>30</v>
      </c>
      <c r="G47" s="137">
        <v>0</v>
      </c>
      <c r="H47" s="130">
        <v>48</v>
      </c>
      <c r="I47" s="130">
        <v>0.625</v>
      </c>
      <c r="J47" s="130">
        <v>10</v>
      </c>
      <c r="K47" s="130" t="s">
        <v>459</v>
      </c>
    </row>
    <row r="48" spans="1:11" ht="24.75">
      <c r="A48" s="136">
        <v>41</v>
      </c>
      <c r="B48" s="136" t="s">
        <v>345</v>
      </c>
      <c r="C48" s="136"/>
      <c r="D48" s="136"/>
      <c r="E48" s="136" t="s">
        <v>269</v>
      </c>
      <c r="F48" s="136">
        <v>30</v>
      </c>
      <c r="G48" s="136">
        <v>0</v>
      </c>
      <c r="H48" s="128">
        <v>48</v>
      </c>
      <c r="I48" s="128">
        <v>0.625</v>
      </c>
      <c r="J48" s="128">
        <v>10</v>
      </c>
      <c r="K48" s="128" t="s">
        <v>459</v>
      </c>
    </row>
    <row r="49" spans="1:11" ht="24.75">
      <c r="A49" s="137">
        <v>42</v>
      </c>
      <c r="B49" s="137" t="s">
        <v>312</v>
      </c>
      <c r="C49" s="137"/>
      <c r="D49" s="137"/>
      <c r="E49" s="137" t="s">
        <v>269</v>
      </c>
      <c r="F49" s="137">
        <v>30</v>
      </c>
      <c r="G49" s="137">
        <v>0</v>
      </c>
      <c r="H49" s="130">
        <v>49</v>
      </c>
      <c r="I49" s="130">
        <v>0.6122</v>
      </c>
      <c r="J49" s="130">
        <v>9.7952</v>
      </c>
      <c r="K49" s="130" t="s">
        <v>550</v>
      </c>
    </row>
    <row r="50" spans="1:11" ht="24.75">
      <c r="A50" s="136">
        <v>43</v>
      </c>
      <c r="B50" s="136" t="s">
        <v>400</v>
      </c>
      <c r="C50" s="136"/>
      <c r="D50" s="136"/>
      <c r="E50" s="136" t="s">
        <v>269</v>
      </c>
      <c r="F50" s="136">
        <v>30</v>
      </c>
      <c r="G50" s="136">
        <v>0</v>
      </c>
      <c r="H50" s="128">
        <v>49</v>
      </c>
      <c r="I50" s="128">
        <v>0.6122</v>
      </c>
      <c r="J50" s="128">
        <v>9.7952</v>
      </c>
      <c r="K50" s="128" t="s">
        <v>550</v>
      </c>
    </row>
    <row r="51" spans="1:11" ht="24.75">
      <c r="A51" s="137">
        <v>44</v>
      </c>
      <c r="B51" s="137" t="s">
        <v>408</v>
      </c>
      <c r="C51" s="137"/>
      <c r="D51" s="137"/>
      <c r="E51" s="137" t="s">
        <v>269</v>
      </c>
      <c r="F51" s="137">
        <v>30</v>
      </c>
      <c r="G51" s="137">
        <v>0</v>
      </c>
      <c r="H51" s="130">
        <v>49</v>
      </c>
      <c r="I51" s="130">
        <v>0.6122</v>
      </c>
      <c r="J51" s="130">
        <v>9.7952</v>
      </c>
      <c r="K51" s="130" t="s">
        <v>550</v>
      </c>
    </row>
    <row r="52" spans="1:11" ht="24.75">
      <c r="A52" s="136">
        <v>45</v>
      </c>
      <c r="B52" s="136" t="s">
        <v>412</v>
      </c>
      <c r="C52" s="136"/>
      <c r="D52" s="136"/>
      <c r="E52" s="136" t="s">
        <v>269</v>
      </c>
      <c r="F52" s="136">
        <v>30</v>
      </c>
      <c r="G52" s="136">
        <v>0</v>
      </c>
      <c r="H52" s="128">
        <v>50</v>
      </c>
      <c r="I52" s="128">
        <v>0.6</v>
      </c>
      <c r="J52" s="128">
        <v>9.6</v>
      </c>
      <c r="K52" s="128" t="s">
        <v>551</v>
      </c>
    </row>
    <row r="53" spans="1:11" ht="24.75">
      <c r="A53" s="137">
        <v>46</v>
      </c>
      <c r="B53" s="137" t="s">
        <v>407</v>
      </c>
      <c r="C53" s="137"/>
      <c r="D53" s="137"/>
      <c r="E53" s="137" t="s">
        <v>269</v>
      </c>
      <c r="F53" s="137">
        <v>30</v>
      </c>
      <c r="G53" s="137">
        <v>0</v>
      </c>
      <c r="H53" s="130">
        <v>50</v>
      </c>
      <c r="I53" s="130">
        <v>0.6</v>
      </c>
      <c r="J53" s="130">
        <v>9.6</v>
      </c>
      <c r="K53" s="130" t="s">
        <v>551</v>
      </c>
    </row>
    <row r="54" spans="1:11" ht="24.75">
      <c r="A54" s="136">
        <v>47</v>
      </c>
      <c r="B54" s="136" t="s">
        <v>328</v>
      </c>
      <c r="C54" s="136"/>
      <c r="D54" s="136"/>
      <c r="E54" s="136" t="s">
        <v>269</v>
      </c>
      <c r="F54" s="136">
        <v>30</v>
      </c>
      <c r="G54" s="136">
        <v>0</v>
      </c>
      <c r="H54" s="128">
        <v>50</v>
      </c>
      <c r="I54" s="128">
        <v>0.6</v>
      </c>
      <c r="J54" s="128">
        <v>9.6</v>
      </c>
      <c r="K54" s="128" t="s">
        <v>551</v>
      </c>
    </row>
    <row r="55" spans="1:11" ht="12">
      <c r="A55" s="137">
        <v>48</v>
      </c>
      <c r="B55" s="137" t="s">
        <v>321</v>
      </c>
      <c r="C55" s="137"/>
      <c r="D55" s="137"/>
      <c r="E55" s="137" t="s">
        <v>269</v>
      </c>
      <c r="F55" s="137">
        <v>30</v>
      </c>
      <c r="G55" s="137">
        <v>0</v>
      </c>
      <c r="H55" s="130">
        <v>51</v>
      </c>
      <c r="I55" s="130">
        <v>0.5882</v>
      </c>
      <c r="J55" s="130">
        <v>9.4112</v>
      </c>
      <c r="K55" s="130" t="s">
        <v>552</v>
      </c>
    </row>
    <row r="56" spans="1:11" ht="24.75">
      <c r="A56" s="136">
        <v>49</v>
      </c>
      <c r="B56" s="136" t="s">
        <v>303</v>
      </c>
      <c r="C56" s="136"/>
      <c r="D56" s="136"/>
      <c r="E56" s="136" t="s">
        <v>269</v>
      </c>
      <c r="F56" s="136">
        <v>30</v>
      </c>
      <c r="G56" s="136">
        <v>0</v>
      </c>
      <c r="H56" s="128">
        <v>52</v>
      </c>
      <c r="I56" s="128">
        <v>0.5769</v>
      </c>
      <c r="J56" s="128">
        <v>9.2304</v>
      </c>
      <c r="K56" s="128" t="s">
        <v>553</v>
      </c>
    </row>
    <row r="57" spans="1:11" ht="24.75">
      <c r="A57" s="137">
        <v>50</v>
      </c>
      <c r="B57" s="137" t="s">
        <v>337</v>
      </c>
      <c r="C57" s="137"/>
      <c r="D57" s="137"/>
      <c r="E57" s="137" t="s">
        <v>269</v>
      </c>
      <c r="F57" s="137">
        <v>30</v>
      </c>
      <c r="G57" s="137">
        <v>0</v>
      </c>
      <c r="H57" s="130">
        <v>54</v>
      </c>
      <c r="I57" s="130">
        <v>0.5556</v>
      </c>
      <c r="J57" s="130">
        <v>8.8896</v>
      </c>
      <c r="K57" s="130" t="s">
        <v>554</v>
      </c>
    </row>
    <row r="58" spans="1:11" ht="24.75">
      <c r="A58" s="136">
        <v>51</v>
      </c>
      <c r="B58" s="136" t="s">
        <v>280</v>
      </c>
      <c r="C58" s="136"/>
      <c r="D58" s="136"/>
      <c r="E58" s="136" t="s">
        <v>269</v>
      </c>
      <c r="F58" s="136">
        <v>30</v>
      </c>
      <c r="G58" s="136">
        <v>0</v>
      </c>
      <c r="H58" s="128">
        <v>54</v>
      </c>
      <c r="I58" s="128">
        <v>0.5556</v>
      </c>
      <c r="J58" s="128">
        <v>8.8896</v>
      </c>
      <c r="K58" s="128" t="s">
        <v>554</v>
      </c>
    </row>
    <row r="59" spans="1:11" ht="24.75">
      <c r="A59" s="137">
        <v>52</v>
      </c>
      <c r="B59" s="137" t="s">
        <v>301</v>
      </c>
      <c r="C59" s="137"/>
      <c r="D59" s="137"/>
      <c r="E59" s="137" t="s">
        <v>269</v>
      </c>
      <c r="F59" s="137">
        <v>30</v>
      </c>
      <c r="G59" s="137">
        <v>0</v>
      </c>
      <c r="H59" s="130">
        <v>54</v>
      </c>
      <c r="I59" s="130">
        <v>0.5556</v>
      </c>
      <c r="J59" s="130">
        <v>8.8896</v>
      </c>
      <c r="K59" s="130" t="s">
        <v>554</v>
      </c>
    </row>
    <row r="60" spans="1:11" ht="24.75">
      <c r="A60" s="136">
        <v>53</v>
      </c>
      <c r="B60" s="136" t="s">
        <v>369</v>
      </c>
      <c r="C60" s="136"/>
      <c r="D60" s="136"/>
      <c r="E60" s="136" t="s">
        <v>269</v>
      </c>
      <c r="F60" s="136">
        <v>30</v>
      </c>
      <c r="G60" s="136">
        <v>0</v>
      </c>
      <c r="H60" s="128">
        <v>54</v>
      </c>
      <c r="I60" s="128">
        <v>0.5556</v>
      </c>
      <c r="J60" s="128">
        <v>8.8896</v>
      </c>
      <c r="K60" s="128" t="s">
        <v>554</v>
      </c>
    </row>
    <row r="61" spans="1:11" ht="24.75">
      <c r="A61" s="137">
        <v>54</v>
      </c>
      <c r="B61" s="137" t="s">
        <v>378</v>
      </c>
      <c r="C61" s="137"/>
      <c r="D61" s="137"/>
      <c r="E61" s="137" t="s">
        <v>269</v>
      </c>
      <c r="F61" s="137">
        <v>30</v>
      </c>
      <c r="G61" s="137">
        <v>0</v>
      </c>
      <c r="H61" s="130">
        <v>55</v>
      </c>
      <c r="I61" s="130">
        <v>0.5455</v>
      </c>
      <c r="J61" s="130">
        <v>8.728</v>
      </c>
      <c r="K61" s="130" t="s">
        <v>555</v>
      </c>
    </row>
    <row r="62" spans="1:11" ht="24.75">
      <c r="A62" s="136">
        <v>55</v>
      </c>
      <c r="B62" s="136" t="s">
        <v>288</v>
      </c>
      <c r="C62" s="136"/>
      <c r="D62" s="136"/>
      <c r="E62" s="136" t="s">
        <v>269</v>
      </c>
      <c r="F62" s="136">
        <v>30</v>
      </c>
      <c r="G62" s="136">
        <v>0</v>
      </c>
      <c r="H62" s="128">
        <v>55</v>
      </c>
      <c r="I62" s="128">
        <v>0.5455</v>
      </c>
      <c r="J62" s="128">
        <v>8.728</v>
      </c>
      <c r="K62" s="128" t="s">
        <v>555</v>
      </c>
    </row>
    <row r="63" spans="1:11" ht="24.75">
      <c r="A63" s="137">
        <v>56</v>
      </c>
      <c r="B63" s="137" t="s">
        <v>354</v>
      </c>
      <c r="C63" s="137"/>
      <c r="D63" s="137"/>
      <c r="E63" s="137" t="s">
        <v>269</v>
      </c>
      <c r="F63" s="137">
        <v>30</v>
      </c>
      <c r="G63" s="137">
        <v>0</v>
      </c>
      <c r="H63" s="130">
        <v>56</v>
      </c>
      <c r="I63" s="130">
        <v>0.5357</v>
      </c>
      <c r="J63" s="130">
        <v>8.5712</v>
      </c>
      <c r="K63" s="130" t="s">
        <v>556</v>
      </c>
    </row>
    <row r="64" spans="1:11" ht="24.75">
      <c r="A64" s="136">
        <v>57</v>
      </c>
      <c r="B64" s="136" t="s">
        <v>334</v>
      </c>
      <c r="C64" s="136"/>
      <c r="D64" s="136"/>
      <c r="E64" s="136" t="s">
        <v>269</v>
      </c>
      <c r="F64" s="136">
        <v>30</v>
      </c>
      <c r="G64" s="136">
        <v>0</v>
      </c>
      <c r="H64" s="128">
        <v>58</v>
      </c>
      <c r="I64" s="128">
        <v>0.5172</v>
      </c>
      <c r="J64" s="128">
        <v>8.2752</v>
      </c>
      <c r="K64" s="128" t="s">
        <v>557</v>
      </c>
    </row>
    <row r="65" spans="1:11" ht="24.75">
      <c r="A65" s="137">
        <v>58</v>
      </c>
      <c r="B65" s="137" t="s">
        <v>373</v>
      </c>
      <c r="C65" s="137"/>
      <c r="D65" s="137"/>
      <c r="E65" s="137" t="s">
        <v>269</v>
      </c>
      <c r="F65" s="137">
        <v>30</v>
      </c>
      <c r="G65" s="137">
        <v>0</v>
      </c>
      <c r="H65" s="130">
        <v>59</v>
      </c>
      <c r="I65" s="130">
        <v>0.5085</v>
      </c>
      <c r="J65" s="130">
        <v>8.136</v>
      </c>
      <c r="K65" s="130" t="s">
        <v>558</v>
      </c>
    </row>
    <row r="66" spans="1:11" ht="24.75">
      <c r="A66" s="136">
        <v>59</v>
      </c>
      <c r="B66" s="136" t="s">
        <v>395</v>
      </c>
      <c r="C66" s="136"/>
      <c r="D66" s="136"/>
      <c r="E66" s="136" t="s">
        <v>269</v>
      </c>
      <c r="F66" s="136">
        <v>30</v>
      </c>
      <c r="G66" s="136">
        <v>0</v>
      </c>
      <c r="H66" s="128">
        <v>60</v>
      </c>
      <c r="I66" s="128">
        <v>0.5</v>
      </c>
      <c r="J66" s="128">
        <v>8</v>
      </c>
      <c r="K66" s="128" t="s">
        <v>559</v>
      </c>
    </row>
    <row r="67" spans="1:11" ht="24.75">
      <c r="A67" s="137">
        <v>60</v>
      </c>
      <c r="B67" s="137" t="s">
        <v>387</v>
      </c>
      <c r="C67" s="137"/>
      <c r="D67" s="137"/>
      <c r="E67" s="137" t="s">
        <v>269</v>
      </c>
      <c r="F67" s="137">
        <v>30</v>
      </c>
      <c r="G67" s="137">
        <v>0</v>
      </c>
      <c r="H67" s="130">
        <v>61</v>
      </c>
      <c r="I67" s="130">
        <v>0.4918</v>
      </c>
      <c r="J67" s="130">
        <v>7.8688</v>
      </c>
      <c r="K67" s="130" t="s">
        <v>560</v>
      </c>
    </row>
    <row r="68" spans="1:11" ht="24.75">
      <c r="A68" s="136">
        <v>61</v>
      </c>
      <c r="B68" s="136" t="s">
        <v>348</v>
      </c>
      <c r="C68" s="136"/>
      <c r="D68" s="136"/>
      <c r="E68" s="136" t="s">
        <v>269</v>
      </c>
      <c r="F68" s="136">
        <v>30</v>
      </c>
      <c r="G68" s="136">
        <v>0</v>
      </c>
      <c r="H68" s="128">
        <v>62</v>
      </c>
      <c r="I68" s="128">
        <v>0.4839</v>
      </c>
      <c r="J68" s="128">
        <v>7.7424</v>
      </c>
      <c r="K68" s="128" t="s">
        <v>561</v>
      </c>
    </row>
    <row r="69" spans="1:11" ht="24.75">
      <c r="A69" s="137">
        <v>62</v>
      </c>
      <c r="B69" s="137" t="s">
        <v>359</v>
      </c>
      <c r="C69" s="137"/>
      <c r="D69" s="137"/>
      <c r="E69" s="137" t="s">
        <v>269</v>
      </c>
      <c r="F69" s="137">
        <v>30</v>
      </c>
      <c r="G69" s="137">
        <v>0</v>
      </c>
      <c r="H69" s="130">
        <v>62</v>
      </c>
      <c r="I69" s="130">
        <v>0.4839</v>
      </c>
      <c r="J69" s="130">
        <v>7.7424</v>
      </c>
      <c r="K69" s="130" t="s">
        <v>561</v>
      </c>
    </row>
    <row r="70" spans="1:11" ht="24.75">
      <c r="A70" s="136">
        <v>63</v>
      </c>
      <c r="B70" s="136" t="s">
        <v>397</v>
      </c>
      <c r="C70" s="136"/>
      <c r="D70" s="136"/>
      <c r="E70" s="136" t="s">
        <v>269</v>
      </c>
      <c r="F70" s="136">
        <v>30</v>
      </c>
      <c r="G70" s="136">
        <v>0</v>
      </c>
      <c r="H70" s="128">
        <v>64</v>
      </c>
      <c r="I70" s="128">
        <v>0.4688</v>
      </c>
      <c r="J70" s="128">
        <v>7.5008</v>
      </c>
      <c r="K70" s="128" t="s">
        <v>562</v>
      </c>
    </row>
    <row r="71" spans="1:11" ht="24.75">
      <c r="A71" s="137">
        <v>64</v>
      </c>
      <c r="B71" s="137" t="s">
        <v>325</v>
      </c>
      <c r="C71" s="137"/>
      <c r="D71" s="137"/>
      <c r="E71" s="137" t="s">
        <v>269</v>
      </c>
      <c r="F71" s="137">
        <v>30</v>
      </c>
      <c r="G71" s="137">
        <v>0</v>
      </c>
      <c r="H71" s="130">
        <v>65</v>
      </c>
      <c r="I71" s="130">
        <v>0.4615</v>
      </c>
      <c r="J71" s="130">
        <v>7.384</v>
      </c>
      <c r="K71" s="130" t="s">
        <v>563</v>
      </c>
    </row>
    <row r="72" spans="1:11" ht="24.75">
      <c r="A72" s="136">
        <v>65</v>
      </c>
      <c r="B72" s="136" t="s">
        <v>343</v>
      </c>
      <c r="C72" s="136"/>
      <c r="D72" s="136"/>
      <c r="E72" s="136" t="s">
        <v>269</v>
      </c>
      <c r="F72" s="136">
        <v>30</v>
      </c>
      <c r="G72" s="136">
        <v>0</v>
      </c>
      <c r="H72" s="128">
        <v>71</v>
      </c>
      <c r="I72" s="128">
        <v>0.4225</v>
      </c>
      <c r="J72" s="128">
        <v>6.76</v>
      </c>
      <c r="K72" s="128" t="s">
        <v>564</v>
      </c>
    </row>
    <row r="73" spans="1:11" ht="24.75">
      <c r="A73" s="137">
        <v>66</v>
      </c>
      <c r="B73" s="137" t="s">
        <v>380</v>
      </c>
      <c r="C73" s="137"/>
      <c r="D73" s="137"/>
      <c r="E73" s="137" t="s">
        <v>269</v>
      </c>
      <c r="F73" s="137">
        <v>30</v>
      </c>
      <c r="G73" s="137">
        <v>0</v>
      </c>
      <c r="H73" s="130">
        <v>71</v>
      </c>
      <c r="I73" s="130">
        <v>0.4225</v>
      </c>
      <c r="J73" s="130">
        <v>6.76</v>
      </c>
      <c r="K73" s="130" t="s">
        <v>564</v>
      </c>
    </row>
    <row r="74" spans="1:11" ht="24.75">
      <c r="A74" s="136">
        <v>67</v>
      </c>
      <c r="B74" s="136" t="s">
        <v>275</v>
      </c>
      <c r="C74" s="136"/>
      <c r="D74" s="136"/>
      <c r="E74" s="136" t="s">
        <v>269</v>
      </c>
      <c r="F74" s="136">
        <v>30</v>
      </c>
      <c r="G74" s="136">
        <v>0</v>
      </c>
      <c r="H74" s="128">
        <v>73</v>
      </c>
      <c r="I74" s="128">
        <v>0.411</v>
      </c>
      <c r="J74" s="128">
        <v>6.576</v>
      </c>
      <c r="K74" s="128" t="s">
        <v>565</v>
      </c>
    </row>
    <row r="75" spans="1:11" ht="24.75">
      <c r="A75" s="137">
        <v>68</v>
      </c>
      <c r="B75" s="137" t="s">
        <v>279</v>
      </c>
      <c r="C75" s="137"/>
      <c r="D75" s="137"/>
      <c r="E75" s="137" t="s">
        <v>269</v>
      </c>
      <c r="F75" s="137">
        <v>30</v>
      </c>
      <c r="G75" s="137">
        <v>0</v>
      </c>
      <c r="H75" s="130">
        <v>74</v>
      </c>
      <c r="I75" s="130">
        <v>0.4054</v>
      </c>
      <c r="J75" s="130">
        <v>6.4864</v>
      </c>
      <c r="K75" s="130" t="s">
        <v>566</v>
      </c>
    </row>
    <row r="76" spans="1:11" ht="24.75">
      <c r="A76" s="136">
        <v>69</v>
      </c>
      <c r="B76" s="136" t="s">
        <v>409</v>
      </c>
      <c r="C76" s="136"/>
      <c r="D76" s="136"/>
      <c r="E76" s="136" t="s">
        <v>269</v>
      </c>
      <c r="F76" s="136">
        <v>30</v>
      </c>
      <c r="G76" s="136">
        <v>0</v>
      </c>
      <c r="H76" s="128">
        <v>74</v>
      </c>
      <c r="I76" s="128">
        <v>0.4054</v>
      </c>
      <c r="J76" s="128">
        <v>6.4864</v>
      </c>
      <c r="K76" s="128" t="s">
        <v>566</v>
      </c>
    </row>
    <row r="77" spans="1:11" ht="24.75">
      <c r="A77" s="137">
        <v>70</v>
      </c>
      <c r="B77" s="137" t="s">
        <v>398</v>
      </c>
      <c r="C77" s="137"/>
      <c r="D77" s="137"/>
      <c r="E77" s="137" t="s">
        <v>269</v>
      </c>
      <c r="F77" s="137">
        <v>30</v>
      </c>
      <c r="G77" s="137">
        <v>0</v>
      </c>
      <c r="H77" s="130">
        <v>75</v>
      </c>
      <c r="I77" s="130">
        <v>0.4</v>
      </c>
      <c r="J77" s="130">
        <v>6.4</v>
      </c>
      <c r="K77" s="130" t="s">
        <v>567</v>
      </c>
    </row>
    <row r="78" spans="1:11" ht="24.75">
      <c r="A78" s="136">
        <v>71</v>
      </c>
      <c r="B78" s="136" t="s">
        <v>410</v>
      </c>
      <c r="C78" s="136"/>
      <c r="D78" s="136"/>
      <c r="E78" s="136" t="s">
        <v>269</v>
      </c>
      <c r="F78" s="136">
        <v>30</v>
      </c>
      <c r="G78" s="136">
        <v>0</v>
      </c>
      <c r="H78" s="128">
        <v>76</v>
      </c>
      <c r="I78" s="128">
        <v>0.3947</v>
      </c>
      <c r="J78" s="128">
        <v>6.3152</v>
      </c>
      <c r="K78" s="128" t="s">
        <v>568</v>
      </c>
    </row>
    <row r="79" spans="1:11" ht="24.75">
      <c r="A79" s="137">
        <v>72</v>
      </c>
      <c r="B79" s="137" t="s">
        <v>389</v>
      </c>
      <c r="C79" s="137"/>
      <c r="D79" s="137"/>
      <c r="E79" s="137" t="s">
        <v>269</v>
      </c>
      <c r="F79" s="137">
        <v>30</v>
      </c>
      <c r="G79" s="137">
        <v>0</v>
      </c>
      <c r="H79" s="130">
        <v>78</v>
      </c>
      <c r="I79" s="130">
        <v>0.3846</v>
      </c>
      <c r="J79" s="130">
        <v>6.1536</v>
      </c>
      <c r="K79" s="130" t="s">
        <v>569</v>
      </c>
    </row>
    <row r="80" spans="1:11" ht="24.75">
      <c r="A80" s="136">
        <v>73</v>
      </c>
      <c r="B80" s="136" t="s">
        <v>404</v>
      </c>
      <c r="C80" s="136"/>
      <c r="D80" s="136"/>
      <c r="E80" s="136" t="s">
        <v>269</v>
      </c>
      <c r="F80" s="136">
        <v>30</v>
      </c>
      <c r="G80" s="136">
        <v>0</v>
      </c>
      <c r="H80" s="128">
        <v>78</v>
      </c>
      <c r="I80" s="128">
        <v>0.3846</v>
      </c>
      <c r="J80" s="128">
        <v>6.1536</v>
      </c>
      <c r="K80" s="128" t="s">
        <v>569</v>
      </c>
    </row>
    <row r="81" spans="1:11" ht="24.75">
      <c r="A81" s="137">
        <v>74</v>
      </c>
      <c r="B81" s="137" t="s">
        <v>403</v>
      </c>
      <c r="C81" s="137"/>
      <c r="D81" s="137"/>
      <c r="E81" s="137" t="s">
        <v>269</v>
      </c>
      <c r="F81" s="137">
        <v>30</v>
      </c>
      <c r="G81" s="137">
        <v>0</v>
      </c>
      <c r="H81" s="130">
        <v>81</v>
      </c>
      <c r="I81" s="130">
        <v>0.3704</v>
      </c>
      <c r="J81" s="130">
        <v>5.9264</v>
      </c>
      <c r="K81" s="130" t="s">
        <v>570</v>
      </c>
    </row>
    <row r="82" spans="1:11" ht="24.75">
      <c r="A82" s="136">
        <v>75</v>
      </c>
      <c r="B82" s="136" t="s">
        <v>405</v>
      </c>
      <c r="C82" s="136"/>
      <c r="D82" s="136"/>
      <c r="E82" s="136" t="s">
        <v>269</v>
      </c>
      <c r="F82" s="136">
        <v>30</v>
      </c>
      <c r="G82" s="136">
        <v>0</v>
      </c>
      <c r="H82" s="128">
        <v>84</v>
      </c>
      <c r="I82" s="128">
        <v>0.3571</v>
      </c>
      <c r="J82" s="128">
        <v>5.7136</v>
      </c>
      <c r="K82" s="128" t="s">
        <v>571</v>
      </c>
    </row>
    <row r="83" spans="1:11" ht="24.75">
      <c r="A83" s="137">
        <v>76</v>
      </c>
      <c r="B83" s="137" t="s">
        <v>406</v>
      </c>
      <c r="C83" s="137"/>
      <c r="D83" s="137" t="s">
        <v>295</v>
      </c>
      <c r="E83" s="137" t="s">
        <v>296</v>
      </c>
      <c r="F83" s="137">
        <v>30</v>
      </c>
      <c r="G83" s="137">
        <v>0</v>
      </c>
      <c r="H83" s="130">
        <v>86</v>
      </c>
      <c r="I83" s="130">
        <v>0.3488</v>
      </c>
      <c r="J83" s="130">
        <v>5.5808</v>
      </c>
      <c r="K83" s="130" t="s">
        <v>572</v>
      </c>
    </row>
    <row r="84" spans="1:11" ht="24.75">
      <c r="A84" s="136">
        <v>77</v>
      </c>
      <c r="B84" s="136" t="s">
        <v>339</v>
      </c>
      <c r="C84" s="136"/>
      <c r="D84" s="136"/>
      <c r="E84" s="136" t="s">
        <v>269</v>
      </c>
      <c r="F84" s="136">
        <v>30</v>
      </c>
      <c r="G84" s="136">
        <v>0</v>
      </c>
      <c r="H84" s="128">
        <v>88</v>
      </c>
      <c r="I84" s="128">
        <v>0.3409</v>
      </c>
      <c r="J84" s="128">
        <v>5.4544</v>
      </c>
      <c r="K84" s="128" t="s">
        <v>573</v>
      </c>
    </row>
    <row r="85" spans="1:11" ht="24.75">
      <c r="A85" s="137">
        <v>78</v>
      </c>
      <c r="B85" s="137" t="s">
        <v>294</v>
      </c>
      <c r="C85" s="137"/>
      <c r="D85" s="137" t="s">
        <v>295</v>
      </c>
      <c r="E85" s="137" t="s">
        <v>296</v>
      </c>
      <c r="F85" s="137">
        <v>30</v>
      </c>
      <c r="G85" s="137">
        <v>0</v>
      </c>
      <c r="H85" s="130">
        <v>92</v>
      </c>
      <c r="I85" s="130">
        <v>0.3261</v>
      </c>
      <c r="J85" s="130">
        <v>5.2176</v>
      </c>
      <c r="K85" s="130" t="s">
        <v>574</v>
      </c>
    </row>
    <row r="86" spans="1:11" ht="24.75">
      <c r="A86" s="136">
        <v>79</v>
      </c>
      <c r="B86" s="136" t="s">
        <v>329</v>
      </c>
      <c r="C86" s="136"/>
      <c r="D86" s="136"/>
      <c r="E86" s="136" t="s">
        <v>269</v>
      </c>
      <c r="F86" s="136">
        <v>30</v>
      </c>
      <c r="G86" s="136">
        <v>0</v>
      </c>
      <c r="H86" s="128">
        <v>97</v>
      </c>
      <c r="I86" s="128">
        <v>0.3093</v>
      </c>
      <c r="J86" s="128">
        <v>4.9488</v>
      </c>
      <c r="K86" s="128" t="s">
        <v>575</v>
      </c>
    </row>
    <row r="87" spans="1:11" ht="24.75">
      <c r="A87" s="137">
        <v>80</v>
      </c>
      <c r="B87" s="137" t="s">
        <v>382</v>
      </c>
      <c r="C87" s="137"/>
      <c r="D87" s="137"/>
      <c r="E87" s="137" t="s">
        <v>269</v>
      </c>
      <c r="F87" s="137">
        <v>30</v>
      </c>
      <c r="G87" s="137">
        <v>0</v>
      </c>
      <c r="H87" s="130">
        <v>97</v>
      </c>
      <c r="I87" s="130">
        <v>0.3093</v>
      </c>
      <c r="J87" s="130">
        <v>4.9488</v>
      </c>
      <c r="K87" s="130" t="s">
        <v>575</v>
      </c>
    </row>
    <row r="88" spans="1:11" ht="24.75">
      <c r="A88" s="136">
        <v>81</v>
      </c>
      <c r="B88" s="136" t="s">
        <v>401</v>
      </c>
      <c r="C88" s="136"/>
      <c r="D88" s="136"/>
      <c r="E88" s="136" t="s">
        <v>269</v>
      </c>
      <c r="F88" s="136">
        <v>30</v>
      </c>
      <c r="G88" s="136">
        <v>0</v>
      </c>
      <c r="H88" s="128">
        <v>101</v>
      </c>
      <c r="I88" s="128">
        <v>0.297</v>
      </c>
      <c r="J88" s="128">
        <v>4.752</v>
      </c>
      <c r="K88" s="128" t="s">
        <v>576</v>
      </c>
    </row>
    <row r="89" spans="1:11" ht="24.75">
      <c r="A89" s="137">
        <v>82</v>
      </c>
      <c r="B89" s="137" t="s">
        <v>367</v>
      </c>
      <c r="C89" s="137"/>
      <c r="D89" s="137" t="s">
        <v>295</v>
      </c>
      <c r="E89" s="137" t="s">
        <v>296</v>
      </c>
      <c r="F89" s="137">
        <v>30</v>
      </c>
      <c r="G89" s="137">
        <v>0</v>
      </c>
      <c r="H89" s="130">
        <v>103</v>
      </c>
      <c r="I89" s="130">
        <v>0.2913</v>
      </c>
      <c r="J89" s="130">
        <v>4.6608</v>
      </c>
      <c r="K89" s="130" t="s">
        <v>577</v>
      </c>
    </row>
    <row r="90" spans="1:11" ht="24.75">
      <c r="A90" s="136">
        <v>83</v>
      </c>
      <c r="B90" s="136" t="s">
        <v>363</v>
      </c>
      <c r="C90" s="136"/>
      <c r="D90" s="136" t="s">
        <v>295</v>
      </c>
      <c r="E90" s="136" t="s">
        <v>296</v>
      </c>
      <c r="F90" s="136">
        <v>30</v>
      </c>
      <c r="G90" s="136">
        <v>0</v>
      </c>
      <c r="H90" s="128">
        <v>103</v>
      </c>
      <c r="I90" s="128">
        <v>0.2913</v>
      </c>
      <c r="J90" s="128">
        <v>4.6608</v>
      </c>
      <c r="K90" s="128" t="s">
        <v>577</v>
      </c>
    </row>
    <row r="91" spans="1:11" ht="24.75">
      <c r="A91" s="137">
        <v>84</v>
      </c>
      <c r="B91" s="137" t="s">
        <v>284</v>
      </c>
      <c r="C91" s="137"/>
      <c r="D91" s="137"/>
      <c r="E91" s="137" t="s">
        <v>269</v>
      </c>
      <c r="F91" s="137">
        <v>30</v>
      </c>
      <c r="G91" s="137">
        <v>0</v>
      </c>
      <c r="H91" s="130">
        <v>107</v>
      </c>
      <c r="I91" s="130">
        <v>0.2804</v>
      </c>
      <c r="J91" s="130">
        <v>4.4864</v>
      </c>
      <c r="K91" s="130" t="s">
        <v>578</v>
      </c>
    </row>
    <row r="92" spans="1:11" ht="24.75">
      <c r="A92" s="136">
        <v>85</v>
      </c>
      <c r="B92" s="136" t="s">
        <v>399</v>
      </c>
      <c r="C92" s="136"/>
      <c r="D92" s="136"/>
      <c r="E92" s="136" t="s">
        <v>269</v>
      </c>
      <c r="F92" s="136">
        <v>30</v>
      </c>
      <c r="G92" s="136">
        <v>0</v>
      </c>
      <c r="H92" s="128">
        <v>111</v>
      </c>
      <c r="I92" s="128">
        <v>0.2703</v>
      </c>
      <c r="J92" s="128">
        <v>4.3248</v>
      </c>
      <c r="K92" s="128" t="s">
        <v>579</v>
      </c>
    </row>
    <row r="93" spans="1:11" ht="24.75">
      <c r="A93" s="137">
        <v>86</v>
      </c>
      <c r="B93" s="137" t="s">
        <v>333</v>
      </c>
      <c r="C93" s="137"/>
      <c r="D93" s="137" t="s">
        <v>295</v>
      </c>
      <c r="E93" s="137" t="s">
        <v>296</v>
      </c>
      <c r="F93" s="137">
        <v>30</v>
      </c>
      <c r="G93" s="137">
        <v>0</v>
      </c>
      <c r="H93" s="130">
        <v>112</v>
      </c>
      <c r="I93" s="130">
        <v>0.2679</v>
      </c>
      <c r="J93" s="130">
        <v>4.2864</v>
      </c>
      <c r="K93" s="130" t="s">
        <v>580</v>
      </c>
    </row>
    <row r="94" spans="1:11" ht="24.75">
      <c r="A94" s="136">
        <v>87</v>
      </c>
      <c r="B94" s="136" t="s">
        <v>352</v>
      </c>
      <c r="C94" s="136"/>
      <c r="D94" s="136"/>
      <c r="E94" s="136" t="s">
        <v>269</v>
      </c>
      <c r="F94" s="136">
        <v>0</v>
      </c>
      <c r="G94" s="136">
        <v>0</v>
      </c>
      <c r="H94" s="128">
        <v>0</v>
      </c>
      <c r="I94" s="128">
        <v>0</v>
      </c>
      <c r="J94" s="128">
        <v>0</v>
      </c>
      <c r="K94" s="128" t="s">
        <v>394</v>
      </c>
    </row>
    <row r="95" spans="1:11" ht="24.75">
      <c r="A95" s="137">
        <v>88</v>
      </c>
      <c r="B95" s="137" t="s">
        <v>391</v>
      </c>
      <c r="C95" s="137"/>
      <c r="D95" s="137"/>
      <c r="E95" s="137" t="s">
        <v>269</v>
      </c>
      <c r="F95" s="137">
        <v>0</v>
      </c>
      <c r="G95" s="137">
        <v>0</v>
      </c>
      <c r="H95" s="130">
        <v>0</v>
      </c>
      <c r="I95" s="130">
        <v>0</v>
      </c>
      <c r="J95" s="130">
        <v>0</v>
      </c>
      <c r="K95" s="130" t="s">
        <v>394</v>
      </c>
    </row>
    <row r="96" spans="1:11" ht="24.75">
      <c r="A96" s="136">
        <v>89</v>
      </c>
      <c r="B96" s="136" t="s">
        <v>402</v>
      </c>
      <c r="C96" s="136"/>
      <c r="D96" s="136" t="s">
        <v>295</v>
      </c>
      <c r="E96" s="136" t="s">
        <v>296</v>
      </c>
      <c r="F96" s="136">
        <v>0</v>
      </c>
      <c r="G96" s="136">
        <v>0</v>
      </c>
      <c r="H96" s="128">
        <v>0</v>
      </c>
      <c r="I96" s="128">
        <v>0</v>
      </c>
      <c r="J96" s="128">
        <v>0</v>
      </c>
      <c r="K96" s="128" t="s">
        <v>394</v>
      </c>
    </row>
    <row r="97" spans="1:11" ht="24.75">
      <c r="A97" s="137">
        <v>90</v>
      </c>
      <c r="B97" s="137" t="s">
        <v>350</v>
      </c>
      <c r="C97" s="137"/>
      <c r="D97" s="137"/>
      <c r="E97" s="137" t="s">
        <v>269</v>
      </c>
      <c r="F97" s="137">
        <v>0</v>
      </c>
      <c r="G97" s="137">
        <v>0</v>
      </c>
      <c r="H97" s="130">
        <v>0</v>
      </c>
      <c r="I97" s="130">
        <v>0</v>
      </c>
      <c r="J97" s="130">
        <v>0</v>
      </c>
      <c r="K97" s="130" t="s">
        <v>394</v>
      </c>
    </row>
    <row r="98" spans="1:11" ht="24.75">
      <c r="A98" s="136">
        <v>91</v>
      </c>
      <c r="B98" s="136" t="s">
        <v>289</v>
      </c>
      <c r="C98" s="136"/>
      <c r="D98" s="136"/>
      <c r="E98" s="136" t="s">
        <v>269</v>
      </c>
      <c r="F98" s="136">
        <v>0</v>
      </c>
      <c r="G98" s="136">
        <v>0</v>
      </c>
      <c r="H98" s="128">
        <v>0</v>
      </c>
      <c r="I98" s="128">
        <v>0</v>
      </c>
      <c r="J98" s="128">
        <v>0</v>
      </c>
      <c r="K98" s="128" t="s">
        <v>394</v>
      </c>
    </row>
    <row r="99" spans="1:11" ht="24.75">
      <c r="A99" s="137">
        <v>92</v>
      </c>
      <c r="B99" s="137" t="s">
        <v>323</v>
      </c>
      <c r="C99" s="137"/>
      <c r="D99" s="137"/>
      <c r="E99" s="137" t="s">
        <v>269</v>
      </c>
      <c r="F99" s="137">
        <v>0</v>
      </c>
      <c r="G99" s="137">
        <v>0</v>
      </c>
      <c r="H99" s="130">
        <v>0</v>
      </c>
      <c r="I99" s="130">
        <v>0</v>
      </c>
      <c r="J99" s="130">
        <v>0</v>
      </c>
      <c r="K99" s="130" t="s">
        <v>394</v>
      </c>
    </row>
    <row r="100" spans="1:11" ht="24.75">
      <c r="A100" s="136">
        <v>93</v>
      </c>
      <c r="B100" s="136" t="s">
        <v>413</v>
      </c>
      <c r="C100" s="136"/>
      <c r="D100" s="136"/>
      <c r="E100" s="136" t="s">
        <v>269</v>
      </c>
      <c r="F100" s="136">
        <v>0</v>
      </c>
      <c r="G100" s="136">
        <v>0</v>
      </c>
      <c r="H100" s="128">
        <v>0</v>
      </c>
      <c r="I100" s="128">
        <v>0</v>
      </c>
      <c r="J100" s="128">
        <v>0</v>
      </c>
      <c r="K100" s="128" t="s">
        <v>394</v>
      </c>
    </row>
    <row r="101" spans="1:11" ht="24.75">
      <c r="A101" s="137">
        <v>94</v>
      </c>
      <c r="B101" s="137" t="s">
        <v>414</v>
      </c>
      <c r="C101" s="137"/>
      <c r="D101" s="137"/>
      <c r="E101" s="137" t="s">
        <v>269</v>
      </c>
      <c r="F101" s="137">
        <v>0</v>
      </c>
      <c r="G101" s="137">
        <v>0</v>
      </c>
      <c r="H101" s="130">
        <v>0</v>
      </c>
      <c r="I101" s="130">
        <v>0</v>
      </c>
      <c r="J101" s="130">
        <v>0</v>
      </c>
      <c r="K101" s="130" t="s">
        <v>394</v>
      </c>
    </row>
    <row r="102" spans="1:11" ht="24.75">
      <c r="A102" s="136">
        <v>95</v>
      </c>
      <c r="B102" s="136" t="s">
        <v>415</v>
      </c>
      <c r="C102" s="136"/>
      <c r="D102" s="136"/>
      <c r="E102" s="136" t="s">
        <v>269</v>
      </c>
      <c r="F102" s="136">
        <v>0</v>
      </c>
      <c r="G102" s="136">
        <v>0</v>
      </c>
      <c r="H102" s="128">
        <v>0</v>
      </c>
      <c r="I102" s="128">
        <v>0</v>
      </c>
      <c r="J102" s="128">
        <v>0</v>
      </c>
      <c r="K102" s="128" t="s">
        <v>394</v>
      </c>
    </row>
    <row r="103" spans="1:11" ht="24.75">
      <c r="A103" s="137">
        <v>96</v>
      </c>
      <c r="B103" s="137" t="s">
        <v>416</v>
      </c>
      <c r="C103" s="137"/>
      <c r="D103" s="137"/>
      <c r="E103" s="137" t="s">
        <v>269</v>
      </c>
      <c r="F103" s="137">
        <v>0</v>
      </c>
      <c r="G103" s="137">
        <v>0</v>
      </c>
      <c r="H103" s="130">
        <v>0</v>
      </c>
      <c r="I103" s="130">
        <v>0</v>
      </c>
      <c r="J103" s="130">
        <v>0</v>
      </c>
      <c r="K103" s="130" t="s">
        <v>394</v>
      </c>
    </row>
    <row r="104" spans="1:11" ht="24.75">
      <c r="A104" s="136">
        <v>97</v>
      </c>
      <c r="B104" s="136" t="s">
        <v>417</v>
      </c>
      <c r="C104" s="136"/>
      <c r="D104" s="136"/>
      <c r="E104" s="136" t="s">
        <v>269</v>
      </c>
      <c r="F104" s="136">
        <v>0</v>
      </c>
      <c r="G104" s="136">
        <v>0</v>
      </c>
      <c r="H104" s="128">
        <v>0</v>
      </c>
      <c r="I104" s="128">
        <v>0</v>
      </c>
      <c r="J104" s="128">
        <v>0</v>
      </c>
      <c r="K104" s="128" t="s">
        <v>394</v>
      </c>
    </row>
    <row r="105" spans="1:11" ht="24.75">
      <c r="A105" s="137">
        <v>98</v>
      </c>
      <c r="B105" s="137" t="s">
        <v>418</v>
      </c>
      <c r="C105" s="137"/>
      <c r="D105" s="137"/>
      <c r="E105" s="137" t="s">
        <v>269</v>
      </c>
      <c r="F105" s="137">
        <v>0</v>
      </c>
      <c r="G105" s="137">
        <v>0</v>
      </c>
      <c r="H105" s="130">
        <v>0</v>
      </c>
      <c r="I105" s="130">
        <v>0</v>
      </c>
      <c r="J105" s="130">
        <v>0</v>
      </c>
      <c r="K105" s="130" t="s">
        <v>394</v>
      </c>
    </row>
    <row r="106" spans="1:11" ht="24.75">
      <c r="A106" s="136">
        <v>99</v>
      </c>
      <c r="B106" s="136" t="s">
        <v>419</v>
      </c>
      <c r="C106" s="136"/>
      <c r="D106" s="136"/>
      <c r="E106" s="136" t="s">
        <v>269</v>
      </c>
      <c r="F106" s="136">
        <v>0</v>
      </c>
      <c r="G106" s="136">
        <v>0</v>
      </c>
      <c r="H106" s="128">
        <v>0</v>
      </c>
      <c r="I106" s="128">
        <v>0</v>
      </c>
      <c r="J106" s="128">
        <v>0</v>
      </c>
      <c r="K106" s="128" t="s">
        <v>394</v>
      </c>
    </row>
    <row r="107" spans="1:11" ht="24.75">
      <c r="A107" s="137">
        <v>100</v>
      </c>
      <c r="B107" s="137" t="s">
        <v>420</v>
      </c>
      <c r="C107" s="137"/>
      <c r="D107" s="137"/>
      <c r="E107" s="137" t="s">
        <v>269</v>
      </c>
      <c r="F107" s="137">
        <v>0</v>
      </c>
      <c r="G107" s="137">
        <v>0</v>
      </c>
      <c r="H107" s="130">
        <v>0</v>
      </c>
      <c r="I107" s="130">
        <v>0</v>
      </c>
      <c r="J107" s="130">
        <v>0</v>
      </c>
      <c r="K107" s="130" t="s">
        <v>394</v>
      </c>
    </row>
    <row r="108" spans="1:11" ht="37.5">
      <c r="A108" s="136">
        <v>101</v>
      </c>
      <c r="B108" s="136" t="s">
        <v>421</v>
      </c>
      <c r="C108" s="136"/>
      <c r="D108" s="136"/>
      <c r="E108" s="136" t="s">
        <v>269</v>
      </c>
      <c r="F108" s="136">
        <v>0</v>
      </c>
      <c r="G108" s="136">
        <v>0</v>
      </c>
      <c r="H108" s="128">
        <v>0</v>
      </c>
      <c r="I108" s="128">
        <v>0</v>
      </c>
      <c r="J108" s="128">
        <v>0</v>
      </c>
      <c r="K108" s="128" t="s">
        <v>394</v>
      </c>
    </row>
    <row r="109" spans="1:11" ht="24.75">
      <c r="A109" s="137">
        <v>102</v>
      </c>
      <c r="B109" s="137" t="s">
        <v>422</v>
      </c>
      <c r="C109" s="137"/>
      <c r="D109" s="137"/>
      <c r="E109" s="137" t="s">
        <v>269</v>
      </c>
      <c r="F109" s="137">
        <v>0</v>
      </c>
      <c r="G109" s="137">
        <v>0</v>
      </c>
      <c r="H109" s="130">
        <v>0</v>
      </c>
      <c r="I109" s="130">
        <v>0</v>
      </c>
      <c r="J109" s="130">
        <v>0</v>
      </c>
      <c r="K109" s="130" t="s">
        <v>394</v>
      </c>
    </row>
    <row r="110" spans="1:11" ht="24.75">
      <c r="A110" s="136">
        <v>103</v>
      </c>
      <c r="B110" s="136" t="s">
        <v>423</v>
      </c>
      <c r="C110" s="136"/>
      <c r="D110" s="136"/>
      <c r="E110" s="136" t="s">
        <v>269</v>
      </c>
      <c r="F110" s="136">
        <v>0</v>
      </c>
      <c r="G110" s="136">
        <v>0</v>
      </c>
      <c r="H110" s="128">
        <v>0</v>
      </c>
      <c r="I110" s="128">
        <v>0</v>
      </c>
      <c r="J110" s="128">
        <v>0</v>
      </c>
      <c r="K110" s="128" t="s">
        <v>394</v>
      </c>
    </row>
    <row r="111" spans="1:11" ht="24.75">
      <c r="A111" s="137">
        <v>104</v>
      </c>
      <c r="B111" s="137" t="s">
        <v>424</v>
      </c>
      <c r="C111" s="137"/>
      <c r="D111" s="137"/>
      <c r="E111" s="137" t="s">
        <v>269</v>
      </c>
      <c r="F111" s="137">
        <v>0</v>
      </c>
      <c r="G111" s="137">
        <v>0</v>
      </c>
      <c r="H111" s="130">
        <v>0</v>
      </c>
      <c r="I111" s="130">
        <v>0</v>
      </c>
      <c r="J111" s="130">
        <v>0</v>
      </c>
      <c r="K111" s="130" t="s">
        <v>394</v>
      </c>
    </row>
    <row r="112" spans="1:11" ht="24.75">
      <c r="A112" s="136">
        <v>105</v>
      </c>
      <c r="B112" s="136" t="s">
        <v>425</v>
      </c>
      <c r="C112" s="136"/>
      <c r="D112" s="136"/>
      <c r="E112" s="136" t="s">
        <v>269</v>
      </c>
      <c r="F112" s="136">
        <v>0</v>
      </c>
      <c r="G112" s="136">
        <v>0</v>
      </c>
      <c r="H112" s="128">
        <v>0</v>
      </c>
      <c r="I112" s="128">
        <v>0</v>
      </c>
      <c r="J112" s="128">
        <v>0</v>
      </c>
      <c r="K112" s="128" t="s">
        <v>394</v>
      </c>
    </row>
    <row r="113" spans="1:11" ht="24.75">
      <c r="A113" s="137">
        <v>106</v>
      </c>
      <c r="B113" s="137" t="s">
        <v>426</v>
      </c>
      <c r="C113" s="137"/>
      <c r="D113" s="137"/>
      <c r="E113" s="137" t="s">
        <v>269</v>
      </c>
      <c r="F113" s="137">
        <v>0</v>
      </c>
      <c r="G113" s="137">
        <v>0</v>
      </c>
      <c r="H113" s="130">
        <v>0</v>
      </c>
      <c r="I113" s="130">
        <v>0</v>
      </c>
      <c r="J113" s="130">
        <v>0</v>
      </c>
      <c r="K113" s="130" t="s">
        <v>394</v>
      </c>
    </row>
    <row r="114" spans="1:11" ht="24.75">
      <c r="A114" s="136">
        <v>107</v>
      </c>
      <c r="B114" s="136" t="s">
        <v>427</v>
      </c>
      <c r="C114" s="136"/>
      <c r="D114" s="136"/>
      <c r="E114" s="136" t="s">
        <v>269</v>
      </c>
      <c r="F114" s="136">
        <v>0</v>
      </c>
      <c r="G114" s="136">
        <v>0</v>
      </c>
      <c r="H114" s="128">
        <v>0</v>
      </c>
      <c r="I114" s="128">
        <v>0</v>
      </c>
      <c r="J114" s="128">
        <v>0</v>
      </c>
      <c r="K114" s="128" t="s">
        <v>394</v>
      </c>
    </row>
    <row r="115" spans="1:11" ht="24.75">
      <c r="A115" s="137">
        <v>108</v>
      </c>
      <c r="B115" s="137" t="s">
        <v>428</v>
      </c>
      <c r="C115" s="137"/>
      <c r="D115" s="137"/>
      <c r="E115" s="137" t="s">
        <v>269</v>
      </c>
      <c r="F115" s="137">
        <v>0</v>
      </c>
      <c r="G115" s="137">
        <v>0</v>
      </c>
      <c r="H115" s="130">
        <v>0</v>
      </c>
      <c r="I115" s="130">
        <v>0</v>
      </c>
      <c r="J115" s="130">
        <v>0</v>
      </c>
      <c r="K115" s="130" t="s">
        <v>394</v>
      </c>
    </row>
    <row r="116" spans="1:11" ht="24.75">
      <c r="A116" s="136">
        <v>109</v>
      </c>
      <c r="B116" s="136" t="s">
        <v>429</v>
      </c>
      <c r="C116" s="136"/>
      <c r="D116" s="136"/>
      <c r="E116" s="136" t="s">
        <v>269</v>
      </c>
      <c r="F116" s="136">
        <v>0</v>
      </c>
      <c r="G116" s="136">
        <v>0</v>
      </c>
      <c r="H116" s="128">
        <v>0</v>
      </c>
      <c r="I116" s="128">
        <v>0</v>
      </c>
      <c r="J116" s="128">
        <v>0</v>
      </c>
      <c r="K116" s="128" t="s">
        <v>394</v>
      </c>
    </row>
    <row r="117" spans="1:11" ht="24.75">
      <c r="A117" s="137">
        <v>110</v>
      </c>
      <c r="B117" s="137" t="s">
        <v>430</v>
      </c>
      <c r="C117" s="137"/>
      <c r="D117" s="137"/>
      <c r="E117" s="137" t="s">
        <v>269</v>
      </c>
      <c r="F117" s="137">
        <v>0</v>
      </c>
      <c r="G117" s="137">
        <v>0</v>
      </c>
      <c r="H117" s="130">
        <v>0</v>
      </c>
      <c r="I117" s="130">
        <v>0</v>
      </c>
      <c r="J117" s="130">
        <v>0</v>
      </c>
      <c r="K117" s="130" t="s">
        <v>394</v>
      </c>
    </row>
    <row r="118" spans="1:11" ht="24.75">
      <c r="A118" s="136">
        <v>111</v>
      </c>
      <c r="B118" s="136" t="s">
        <v>431</v>
      </c>
      <c r="C118" s="136"/>
      <c r="D118" s="136"/>
      <c r="E118" s="136" t="s">
        <v>269</v>
      </c>
      <c r="F118" s="136">
        <v>0</v>
      </c>
      <c r="G118" s="136">
        <v>0</v>
      </c>
      <c r="H118" s="128">
        <v>0</v>
      </c>
      <c r="I118" s="128">
        <v>0</v>
      </c>
      <c r="J118" s="128">
        <v>0</v>
      </c>
      <c r="K118" s="128" t="s">
        <v>394</v>
      </c>
    </row>
    <row r="119" spans="1:11" ht="24.75">
      <c r="A119" s="137">
        <v>112</v>
      </c>
      <c r="B119" s="137" t="s">
        <v>432</v>
      </c>
      <c r="C119" s="137"/>
      <c r="D119" s="137"/>
      <c r="E119" s="137" t="s">
        <v>269</v>
      </c>
      <c r="F119" s="137">
        <v>0</v>
      </c>
      <c r="G119" s="137">
        <v>0</v>
      </c>
      <c r="H119" s="130">
        <v>0</v>
      </c>
      <c r="I119" s="130">
        <v>0</v>
      </c>
      <c r="J119" s="130">
        <v>0</v>
      </c>
      <c r="K119" s="130" t="s">
        <v>394</v>
      </c>
    </row>
    <row r="120" spans="1:11" ht="24.75">
      <c r="A120" s="136">
        <v>113</v>
      </c>
      <c r="B120" s="136" t="s">
        <v>433</v>
      </c>
      <c r="C120" s="136"/>
      <c r="D120" s="136"/>
      <c r="E120" s="136" t="s">
        <v>269</v>
      </c>
      <c r="F120" s="136">
        <v>0</v>
      </c>
      <c r="G120" s="136">
        <v>0</v>
      </c>
      <c r="H120" s="128">
        <v>0</v>
      </c>
      <c r="I120" s="128">
        <v>0</v>
      </c>
      <c r="J120" s="128">
        <v>0</v>
      </c>
      <c r="K120" s="128" t="s">
        <v>394</v>
      </c>
    </row>
    <row r="121" spans="1:11" ht="24.75">
      <c r="A121" s="137">
        <v>114</v>
      </c>
      <c r="B121" s="137" t="s">
        <v>434</v>
      </c>
      <c r="C121" s="137"/>
      <c r="D121" s="137"/>
      <c r="E121" s="137" t="s">
        <v>269</v>
      </c>
      <c r="F121" s="137">
        <v>0</v>
      </c>
      <c r="G121" s="137">
        <v>0</v>
      </c>
      <c r="H121" s="130">
        <v>0</v>
      </c>
      <c r="I121" s="130">
        <v>0</v>
      </c>
      <c r="J121" s="130">
        <v>0</v>
      </c>
      <c r="K121" s="130" t="s">
        <v>394</v>
      </c>
    </row>
    <row r="122" spans="1:11" ht="24.75">
      <c r="A122" s="136">
        <v>115</v>
      </c>
      <c r="B122" s="136" t="s">
        <v>435</v>
      </c>
      <c r="C122" s="136"/>
      <c r="D122" s="136"/>
      <c r="E122" s="136" t="s">
        <v>269</v>
      </c>
      <c r="F122" s="136">
        <v>0</v>
      </c>
      <c r="G122" s="136">
        <v>0</v>
      </c>
      <c r="H122" s="128">
        <v>0</v>
      </c>
      <c r="I122" s="128">
        <v>0</v>
      </c>
      <c r="J122" s="128">
        <v>0</v>
      </c>
      <c r="K122" s="128" t="s">
        <v>394</v>
      </c>
    </row>
    <row r="123" spans="1:11" ht="24.75">
      <c r="A123" s="137">
        <v>116</v>
      </c>
      <c r="B123" s="137" t="s">
        <v>436</v>
      </c>
      <c r="C123" s="137"/>
      <c r="D123" s="137"/>
      <c r="E123" s="137" t="s">
        <v>269</v>
      </c>
      <c r="F123" s="137">
        <v>0</v>
      </c>
      <c r="G123" s="137">
        <v>0</v>
      </c>
      <c r="H123" s="130">
        <v>0</v>
      </c>
      <c r="I123" s="130">
        <v>0</v>
      </c>
      <c r="J123" s="130">
        <v>0</v>
      </c>
      <c r="K123" s="130" t="s">
        <v>394</v>
      </c>
    </row>
    <row r="126" ht="12">
      <c r="A126" s="131" t="s">
        <v>437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26"/>
  <sheetViews>
    <sheetView zoomScalePageLayoutView="0" workbookViewId="0" topLeftCell="A1">
      <selection activeCell="M9" sqref="M9"/>
    </sheetView>
  </sheetViews>
  <sheetFormatPr defaultColWidth="9.140625" defaultRowHeight="12.75"/>
  <sheetData>
    <row r="1" ht="17.25">
      <c r="A1" s="132" t="s">
        <v>581</v>
      </c>
    </row>
    <row r="3" ht="17.25">
      <c r="A3" s="133">
        <v>42629</v>
      </c>
    </row>
    <row r="5" ht="15">
      <c r="A5" s="134" t="s">
        <v>258</v>
      </c>
    </row>
    <row r="7" spans="1:11" ht="25.5">
      <c r="A7" s="135" t="s">
        <v>73</v>
      </c>
      <c r="B7" s="135" t="s">
        <v>259</v>
      </c>
      <c r="C7" s="135" t="s">
        <v>260</v>
      </c>
      <c r="D7" s="135" t="s">
        <v>261</v>
      </c>
      <c r="E7" s="135" t="s">
        <v>262</v>
      </c>
      <c r="F7" s="135" t="s">
        <v>263</v>
      </c>
      <c r="G7" s="135" t="s">
        <v>264</v>
      </c>
      <c r="H7" s="135" t="s">
        <v>68</v>
      </c>
      <c r="I7" s="135" t="s">
        <v>265</v>
      </c>
      <c r="J7" s="135" t="s">
        <v>266</v>
      </c>
      <c r="K7" s="135" t="s">
        <v>267</v>
      </c>
    </row>
    <row r="8" spans="1:11" ht="12">
      <c r="A8" s="136">
        <v>1</v>
      </c>
      <c r="B8" s="136" t="s">
        <v>321</v>
      </c>
      <c r="C8" s="136"/>
      <c r="D8" s="136"/>
      <c r="E8" s="136" t="s">
        <v>269</v>
      </c>
      <c r="F8" s="136">
        <v>30</v>
      </c>
      <c r="G8" s="136">
        <v>0</v>
      </c>
      <c r="H8" s="128">
        <v>15</v>
      </c>
      <c r="I8" s="128">
        <v>2</v>
      </c>
      <c r="J8" s="128">
        <v>30</v>
      </c>
      <c r="K8" s="128" t="s">
        <v>270</v>
      </c>
    </row>
    <row r="9" spans="1:11" ht="24.75">
      <c r="A9" s="137">
        <v>2</v>
      </c>
      <c r="B9" s="137" t="s">
        <v>319</v>
      </c>
      <c r="C9" s="137"/>
      <c r="D9" s="137"/>
      <c r="E9" s="137" t="s">
        <v>269</v>
      </c>
      <c r="F9" s="137">
        <v>30</v>
      </c>
      <c r="G9" s="137">
        <v>0</v>
      </c>
      <c r="H9" s="130">
        <v>47</v>
      </c>
      <c r="I9" s="130">
        <v>0.6383</v>
      </c>
      <c r="J9" s="130">
        <v>9.5745</v>
      </c>
      <c r="K9" s="130" t="s">
        <v>582</v>
      </c>
    </row>
    <row r="10" spans="1:11" ht="24.75">
      <c r="A10" s="136">
        <v>3</v>
      </c>
      <c r="B10" s="136" t="s">
        <v>299</v>
      </c>
      <c r="C10" s="136"/>
      <c r="D10" s="136"/>
      <c r="E10" s="136" t="s">
        <v>269</v>
      </c>
      <c r="F10" s="136">
        <v>30</v>
      </c>
      <c r="G10" s="136">
        <v>0</v>
      </c>
      <c r="H10" s="128">
        <v>48</v>
      </c>
      <c r="I10" s="128">
        <v>0.625</v>
      </c>
      <c r="J10" s="128">
        <v>9.375</v>
      </c>
      <c r="K10" s="128" t="s">
        <v>583</v>
      </c>
    </row>
    <row r="11" spans="1:11" ht="24.75">
      <c r="A11" s="137">
        <v>4</v>
      </c>
      <c r="B11" s="137" t="s">
        <v>277</v>
      </c>
      <c r="C11" s="137"/>
      <c r="D11" s="137"/>
      <c r="E11" s="137" t="s">
        <v>269</v>
      </c>
      <c r="F11" s="137">
        <v>30</v>
      </c>
      <c r="G11" s="137">
        <v>0</v>
      </c>
      <c r="H11" s="130">
        <v>49</v>
      </c>
      <c r="I11" s="130">
        <v>0.6122</v>
      </c>
      <c r="J11" s="130">
        <v>9.183</v>
      </c>
      <c r="K11" s="130" t="s">
        <v>584</v>
      </c>
    </row>
    <row r="12" spans="1:11" ht="24.75">
      <c r="A12" s="136">
        <v>5</v>
      </c>
      <c r="B12" s="136" t="s">
        <v>286</v>
      </c>
      <c r="C12" s="136"/>
      <c r="D12" s="136"/>
      <c r="E12" s="136" t="s">
        <v>269</v>
      </c>
      <c r="F12" s="136">
        <v>30</v>
      </c>
      <c r="G12" s="136">
        <v>0</v>
      </c>
      <c r="H12" s="128">
        <v>53</v>
      </c>
      <c r="I12" s="128">
        <v>0.566</v>
      </c>
      <c r="J12" s="128">
        <v>8.49</v>
      </c>
      <c r="K12" s="128" t="s">
        <v>585</v>
      </c>
    </row>
    <row r="13" spans="1:11" ht="24.75">
      <c r="A13" s="137">
        <v>6</v>
      </c>
      <c r="B13" s="137" t="s">
        <v>365</v>
      </c>
      <c r="C13" s="137"/>
      <c r="D13" s="137" t="s">
        <v>295</v>
      </c>
      <c r="E13" s="137" t="s">
        <v>296</v>
      </c>
      <c r="F13" s="137">
        <v>30</v>
      </c>
      <c r="G13" s="137">
        <v>0</v>
      </c>
      <c r="H13" s="130">
        <v>53</v>
      </c>
      <c r="I13" s="130">
        <v>0.566</v>
      </c>
      <c r="J13" s="130">
        <v>8.49</v>
      </c>
      <c r="K13" s="130" t="s">
        <v>585</v>
      </c>
    </row>
    <row r="14" spans="1:11" ht="24.75">
      <c r="A14" s="136">
        <v>7</v>
      </c>
      <c r="B14" s="136" t="s">
        <v>292</v>
      </c>
      <c r="C14" s="136"/>
      <c r="D14" s="136"/>
      <c r="E14" s="136" t="s">
        <v>269</v>
      </c>
      <c r="F14" s="136">
        <v>30</v>
      </c>
      <c r="G14" s="136">
        <v>0</v>
      </c>
      <c r="H14" s="128">
        <v>54</v>
      </c>
      <c r="I14" s="128">
        <v>0.5556</v>
      </c>
      <c r="J14" s="128">
        <v>8.334</v>
      </c>
      <c r="K14" s="128" t="s">
        <v>586</v>
      </c>
    </row>
    <row r="15" spans="1:11" ht="24.75">
      <c r="A15" s="137">
        <v>8</v>
      </c>
      <c r="B15" s="137" t="s">
        <v>291</v>
      </c>
      <c r="C15" s="137"/>
      <c r="D15" s="137"/>
      <c r="E15" s="137" t="s">
        <v>269</v>
      </c>
      <c r="F15" s="137">
        <v>30</v>
      </c>
      <c r="G15" s="137">
        <v>0</v>
      </c>
      <c r="H15" s="130">
        <v>55</v>
      </c>
      <c r="I15" s="130">
        <v>0.5455</v>
      </c>
      <c r="J15" s="130">
        <v>8.1825</v>
      </c>
      <c r="K15" s="130" t="s">
        <v>587</v>
      </c>
    </row>
    <row r="16" spans="1:11" ht="24.75">
      <c r="A16" s="136">
        <v>9</v>
      </c>
      <c r="B16" s="136" t="s">
        <v>309</v>
      </c>
      <c r="C16" s="136"/>
      <c r="D16" s="136"/>
      <c r="E16" s="136" t="s">
        <v>269</v>
      </c>
      <c r="F16" s="136">
        <v>30</v>
      </c>
      <c r="G16" s="136">
        <v>0</v>
      </c>
      <c r="H16" s="128">
        <v>56</v>
      </c>
      <c r="I16" s="128">
        <v>0.5357</v>
      </c>
      <c r="J16" s="128">
        <v>8.0355</v>
      </c>
      <c r="K16" s="128" t="s">
        <v>588</v>
      </c>
    </row>
    <row r="17" spans="1:11" ht="24.75">
      <c r="A17" s="137">
        <v>10</v>
      </c>
      <c r="B17" s="137" t="s">
        <v>375</v>
      </c>
      <c r="C17" s="137"/>
      <c r="D17" s="137"/>
      <c r="E17" s="137" t="s">
        <v>269</v>
      </c>
      <c r="F17" s="137">
        <v>30</v>
      </c>
      <c r="G17" s="137">
        <v>0</v>
      </c>
      <c r="H17" s="130">
        <v>57</v>
      </c>
      <c r="I17" s="130">
        <v>0.5263</v>
      </c>
      <c r="J17" s="130">
        <v>7.8945</v>
      </c>
      <c r="K17" s="130" t="s">
        <v>589</v>
      </c>
    </row>
    <row r="18" spans="1:11" ht="24.75">
      <c r="A18" s="136">
        <v>11</v>
      </c>
      <c r="B18" s="136" t="s">
        <v>308</v>
      </c>
      <c r="C18" s="136"/>
      <c r="D18" s="136"/>
      <c r="E18" s="136" t="s">
        <v>269</v>
      </c>
      <c r="F18" s="136">
        <v>30</v>
      </c>
      <c r="G18" s="136">
        <v>0</v>
      </c>
      <c r="H18" s="128">
        <v>59</v>
      </c>
      <c r="I18" s="128">
        <v>0.5085</v>
      </c>
      <c r="J18" s="128">
        <v>7.6275</v>
      </c>
      <c r="K18" s="128" t="s">
        <v>590</v>
      </c>
    </row>
    <row r="19" spans="1:11" ht="24.75">
      <c r="A19" s="137">
        <v>12</v>
      </c>
      <c r="B19" s="137" t="s">
        <v>268</v>
      </c>
      <c r="C19" s="137"/>
      <c r="D19" s="137"/>
      <c r="E19" s="137" t="s">
        <v>269</v>
      </c>
      <c r="F19" s="137">
        <v>30</v>
      </c>
      <c r="G19" s="137">
        <v>0</v>
      </c>
      <c r="H19" s="130">
        <v>60</v>
      </c>
      <c r="I19" s="130">
        <v>0.5</v>
      </c>
      <c r="J19" s="130">
        <v>7.5</v>
      </c>
      <c r="K19" s="130" t="s">
        <v>562</v>
      </c>
    </row>
    <row r="20" spans="1:11" ht="24.75">
      <c r="A20" s="136">
        <v>13</v>
      </c>
      <c r="B20" s="136" t="s">
        <v>336</v>
      </c>
      <c r="C20" s="136"/>
      <c r="D20" s="136"/>
      <c r="E20" s="136" t="s">
        <v>269</v>
      </c>
      <c r="F20" s="136">
        <v>30</v>
      </c>
      <c r="G20" s="136">
        <v>0</v>
      </c>
      <c r="H20" s="128">
        <v>60</v>
      </c>
      <c r="I20" s="128">
        <v>0.5</v>
      </c>
      <c r="J20" s="128">
        <v>7.5</v>
      </c>
      <c r="K20" s="128" t="s">
        <v>562</v>
      </c>
    </row>
    <row r="21" spans="1:11" ht="24.75">
      <c r="A21" s="137">
        <v>14</v>
      </c>
      <c r="B21" s="137" t="s">
        <v>306</v>
      </c>
      <c r="C21" s="137"/>
      <c r="D21" s="137"/>
      <c r="E21" s="137" t="s">
        <v>269</v>
      </c>
      <c r="F21" s="137">
        <v>30</v>
      </c>
      <c r="G21" s="137">
        <v>0</v>
      </c>
      <c r="H21" s="130">
        <v>62</v>
      </c>
      <c r="I21" s="130">
        <v>0.4839</v>
      </c>
      <c r="J21" s="130">
        <v>7.2585</v>
      </c>
      <c r="K21" s="130" t="s">
        <v>591</v>
      </c>
    </row>
    <row r="22" spans="1:11" ht="24.75">
      <c r="A22" s="136">
        <v>15</v>
      </c>
      <c r="B22" s="136" t="s">
        <v>282</v>
      </c>
      <c r="C22" s="136"/>
      <c r="D22" s="136"/>
      <c r="E22" s="136" t="s">
        <v>269</v>
      </c>
      <c r="F22" s="136">
        <v>30</v>
      </c>
      <c r="G22" s="136">
        <v>0</v>
      </c>
      <c r="H22" s="128">
        <v>63</v>
      </c>
      <c r="I22" s="128">
        <v>0.4762</v>
      </c>
      <c r="J22" s="128">
        <v>7.143</v>
      </c>
      <c r="K22" s="128" t="s">
        <v>592</v>
      </c>
    </row>
    <row r="23" spans="1:11" ht="24.75">
      <c r="A23" s="137">
        <v>16</v>
      </c>
      <c r="B23" s="137" t="s">
        <v>273</v>
      </c>
      <c r="C23" s="137"/>
      <c r="D23" s="137"/>
      <c r="E23" s="137" t="s">
        <v>269</v>
      </c>
      <c r="F23" s="137">
        <v>30</v>
      </c>
      <c r="G23" s="137">
        <v>0</v>
      </c>
      <c r="H23" s="130">
        <v>64</v>
      </c>
      <c r="I23" s="130">
        <v>0.4688</v>
      </c>
      <c r="J23" s="130">
        <v>7.032</v>
      </c>
      <c r="K23" s="130" t="s">
        <v>593</v>
      </c>
    </row>
    <row r="24" spans="1:11" ht="24.75">
      <c r="A24" s="136">
        <v>17</v>
      </c>
      <c r="B24" s="136" t="s">
        <v>323</v>
      </c>
      <c r="C24" s="136"/>
      <c r="D24" s="136"/>
      <c r="E24" s="136" t="s">
        <v>269</v>
      </c>
      <c r="F24" s="136">
        <v>30</v>
      </c>
      <c r="G24" s="136">
        <v>0</v>
      </c>
      <c r="H24" s="128">
        <v>65</v>
      </c>
      <c r="I24" s="128">
        <v>0.4615</v>
      </c>
      <c r="J24" s="128">
        <v>6.9225</v>
      </c>
      <c r="K24" s="128" t="s">
        <v>594</v>
      </c>
    </row>
    <row r="25" spans="1:11" ht="24.75">
      <c r="A25" s="137">
        <v>18</v>
      </c>
      <c r="B25" s="137" t="s">
        <v>326</v>
      </c>
      <c r="C25" s="137"/>
      <c r="D25" s="137"/>
      <c r="E25" s="137" t="s">
        <v>269</v>
      </c>
      <c r="F25" s="137">
        <v>30</v>
      </c>
      <c r="G25" s="137">
        <v>0</v>
      </c>
      <c r="H25" s="130">
        <v>65</v>
      </c>
      <c r="I25" s="130">
        <v>0.4615</v>
      </c>
      <c r="J25" s="130">
        <v>6.9225</v>
      </c>
      <c r="K25" s="130" t="s">
        <v>594</v>
      </c>
    </row>
    <row r="26" spans="1:11" ht="24.75">
      <c r="A26" s="136">
        <v>19</v>
      </c>
      <c r="B26" s="136" t="s">
        <v>342</v>
      </c>
      <c r="C26" s="136"/>
      <c r="D26" s="136"/>
      <c r="E26" s="136" t="s">
        <v>269</v>
      </c>
      <c r="F26" s="136">
        <v>30</v>
      </c>
      <c r="G26" s="136">
        <v>0</v>
      </c>
      <c r="H26" s="128">
        <v>65</v>
      </c>
      <c r="I26" s="128">
        <v>0.4615</v>
      </c>
      <c r="J26" s="128">
        <v>6.9225</v>
      </c>
      <c r="K26" s="128" t="s">
        <v>594</v>
      </c>
    </row>
    <row r="27" spans="1:11" ht="24.75">
      <c r="A27" s="137">
        <v>20</v>
      </c>
      <c r="B27" s="137" t="s">
        <v>331</v>
      </c>
      <c r="C27" s="137"/>
      <c r="D27" s="137"/>
      <c r="E27" s="137" t="s">
        <v>269</v>
      </c>
      <c r="F27" s="137">
        <v>30</v>
      </c>
      <c r="G27" s="137">
        <v>0</v>
      </c>
      <c r="H27" s="130">
        <v>66</v>
      </c>
      <c r="I27" s="130">
        <v>0.4545</v>
      </c>
      <c r="J27" s="130">
        <v>6.8175</v>
      </c>
      <c r="K27" s="130" t="s">
        <v>595</v>
      </c>
    </row>
    <row r="28" spans="1:11" ht="24.75">
      <c r="A28" s="136">
        <v>21</v>
      </c>
      <c r="B28" s="136" t="s">
        <v>340</v>
      </c>
      <c r="C28" s="136"/>
      <c r="D28" s="136"/>
      <c r="E28" s="136" t="s">
        <v>269</v>
      </c>
      <c r="F28" s="136">
        <v>30</v>
      </c>
      <c r="G28" s="136">
        <v>0</v>
      </c>
      <c r="H28" s="128">
        <v>68</v>
      </c>
      <c r="I28" s="128">
        <v>0.4412</v>
      </c>
      <c r="J28" s="128">
        <v>6.618</v>
      </c>
      <c r="K28" s="128" t="s">
        <v>596</v>
      </c>
    </row>
    <row r="29" spans="1:11" ht="24.75">
      <c r="A29" s="137">
        <v>22</v>
      </c>
      <c r="B29" s="137" t="s">
        <v>310</v>
      </c>
      <c r="C29" s="137"/>
      <c r="D29" s="137"/>
      <c r="E29" s="137" t="s">
        <v>269</v>
      </c>
      <c r="F29" s="137">
        <v>30</v>
      </c>
      <c r="G29" s="137">
        <v>0</v>
      </c>
      <c r="H29" s="130">
        <v>68</v>
      </c>
      <c r="I29" s="130">
        <v>0.4412</v>
      </c>
      <c r="J29" s="130">
        <v>6.618</v>
      </c>
      <c r="K29" s="130" t="s">
        <v>596</v>
      </c>
    </row>
    <row r="30" spans="1:11" ht="24.75">
      <c r="A30" s="136">
        <v>23</v>
      </c>
      <c r="B30" s="136" t="s">
        <v>354</v>
      </c>
      <c r="C30" s="136"/>
      <c r="D30" s="136"/>
      <c r="E30" s="136" t="s">
        <v>269</v>
      </c>
      <c r="F30" s="136">
        <v>30</v>
      </c>
      <c r="G30" s="136">
        <v>0</v>
      </c>
      <c r="H30" s="128">
        <v>69</v>
      </c>
      <c r="I30" s="128">
        <v>0.4348</v>
      </c>
      <c r="J30" s="128">
        <v>6.522</v>
      </c>
      <c r="K30" s="128" t="s">
        <v>597</v>
      </c>
    </row>
    <row r="31" spans="1:11" ht="24.75">
      <c r="A31" s="137">
        <v>24</v>
      </c>
      <c r="B31" s="137" t="s">
        <v>409</v>
      </c>
      <c r="C31" s="137"/>
      <c r="D31" s="137"/>
      <c r="E31" s="137" t="s">
        <v>269</v>
      </c>
      <c r="F31" s="137">
        <v>30</v>
      </c>
      <c r="G31" s="137">
        <v>0</v>
      </c>
      <c r="H31" s="130">
        <v>69</v>
      </c>
      <c r="I31" s="130">
        <v>0.4348</v>
      </c>
      <c r="J31" s="130">
        <v>6.522</v>
      </c>
      <c r="K31" s="130" t="s">
        <v>597</v>
      </c>
    </row>
    <row r="32" spans="1:11" ht="24.75">
      <c r="A32" s="136">
        <v>25</v>
      </c>
      <c r="B32" s="136" t="s">
        <v>411</v>
      </c>
      <c r="C32" s="136"/>
      <c r="D32" s="136"/>
      <c r="E32" s="136" t="s">
        <v>269</v>
      </c>
      <c r="F32" s="136">
        <v>30</v>
      </c>
      <c r="G32" s="136">
        <v>0</v>
      </c>
      <c r="H32" s="128">
        <v>69</v>
      </c>
      <c r="I32" s="128">
        <v>0.4348</v>
      </c>
      <c r="J32" s="128">
        <v>6.522</v>
      </c>
      <c r="K32" s="128" t="s">
        <v>597</v>
      </c>
    </row>
    <row r="33" spans="1:11" ht="24.75">
      <c r="A33" s="137">
        <v>26</v>
      </c>
      <c r="B33" s="137" t="s">
        <v>378</v>
      </c>
      <c r="C33" s="137"/>
      <c r="D33" s="137"/>
      <c r="E33" s="137" t="s">
        <v>269</v>
      </c>
      <c r="F33" s="137">
        <v>30</v>
      </c>
      <c r="G33" s="137">
        <v>0</v>
      </c>
      <c r="H33" s="130">
        <v>70</v>
      </c>
      <c r="I33" s="130">
        <v>0.4286</v>
      </c>
      <c r="J33" s="130">
        <v>6.429</v>
      </c>
      <c r="K33" s="130" t="s">
        <v>598</v>
      </c>
    </row>
    <row r="34" spans="1:11" ht="24.75">
      <c r="A34" s="136">
        <v>27</v>
      </c>
      <c r="B34" s="136" t="s">
        <v>346</v>
      </c>
      <c r="C34" s="136"/>
      <c r="D34" s="136"/>
      <c r="E34" s="136" t="s">
        <v>269</v>
      </c>
      <c r="F34" s="136">
        <v>30</v>
      </c>
      <c r="G34" s="136">
        <v>0</v>
      </c>
      <c r="H34" s="128">
        <v>71</v>
      </c>
      <c r="I34" s="128">
        <v>0.4225</v>
      </c>
      <c r="J34" s="128">
        <v>6.3375</v>
      </c>
      <c r="K34" s="128" t="s">
        <v>599</v>
      </c>
    </row>
    <row r="35" spans="1:11" ht="24.75">
      <c r="A35" s="137">
        <v>28</v>
      </c>
      <c r="B35" s="137" t="s">
        <v>271</v>
      </c>
      <c r="C35" s="137"/>
      <c r="D35" s="137"/>
      <c r="E35" s="137" t="s">
        <v>269</v>
      </c>
      <c r="F35" s="137">
        <v>30</v>
      </c>
      <c r="G35" s="137">
        <v>0</v>
      </c>
      <c r="H35" s="130">
        <v>71</v>
      </c>
      <c r="I35" s="130">
        <v>0.4225</v>
      </c>
      <c r="J35" s="130">
        <v>6.3375</v>
      </c>
      <c r="K35" s="130" t="s">
        <v>599</v>
      </c>
    </row>
    <row r="36" spans="1:11" ht="24.75">
      <c r="A36" s="136">
        <v>29</v>
      </c>
      <c r="B36" s="136" t="s">
        <v>294</v>
      </c>
      <c r="C36" s="136"/>
      <c r="D36" s="136" t="s">
        <v>295</v>
      </c>
      <c r="E36" s="136" t="s">
        <v>296</v>
      </c>
      <c r="F36" s="136">
        <v>30</v>
      </c>
      <c r="G36" s="136">
        <v>0</v>
      </c>
      <c r="H36" s="128">
        <v>74</v>
      </c>
      <c r="I36" s="128">
        <v>0.4054</v>
      </c>
      <c r="J36" s="128">
        <v>6.081</v>
      </c>
      <c r="K36" s="128" t="s">
        <v>600</v>
      </c>
    </row>
    <row r="37" spans="1:11" ht="24.75">
      <c r="A37" s="137">
        <v>30</v>
      </c>
      <c r="B37" s="137" t="s">
        <v>369</v>
      </c>
      <c r="C37" s="137"/>
      <c r="D37" s="137"/>
      <c r="E37" s="137" t="s">
        <v>269</v>
      </c>
      <c r="F37" s="137">
        <v>30</v>
      </c>
      <c r="G37" s="137">
        <v>0</v>
      </c>
      <c r="H37" s="130">
        <v>79</v>
      </c>
      <c r="I37" s="130">
        <v>0.3797</v>
      </c>
      <c r="J37" s="130">
        <v>5.6955</v>
      </c>
      <c r="K37" s="130" t="s">
        <v>601</v>
      </c>
    </row>
    <row r="38" spans="1:11" ht="24.75">
      <c r="A38" s="136">
        <v>31</v>
      </c>
      <c r="B38" s="136" t="s">
        <v>400</v>
      </c>
      <c r="C38" s="136"/>
      <c r="D38" s="136"/>
      <c r="E38" s="136" t="s">
        <v>269</v>
      </c>
      <c r="F38" s="136">
        <v>30</v>
      </c>
      <c r="G38" s="136">
        <v>0</v>
      </c>
      <c r="H38" s="128">
        <v>80</v>
      </c>
      <c r="I38" s="128">
        <v>0.375</v>
      </c>
      <c r="J38" s="128">
        <v>5.625</v>
      </c>
      <c r="K38" s="128" t="s">
        <v>602</v>
      </c>
    </row>
    <row r="39" spans="1:11" ht="24.75">
      <c r="A39" s="137">
        <v>32</v>
      </c>
      <c r="B39" s="137" t="s">
        <v>328</v>
      </c>
      <c r="C39" s="137"/>
      <c r="D39" s="137"/>
      <c r="E39" s="137" t="s">
        <v>269</v>
      </c>
      <c r="F39" s="137">
        <v>30</v>
      </c>
      <c r="G39" s="137">
        <v>0</v>
      </c>
      <c r="H39" s="130">
        <v>80</v>
      </c>
      <c r="I39" s="130">
        <v>0.375</v>
      </c>
      <c r="J39" s="130">
        <v>5.625</v>
      </c>
      <c r="K39" s="130" t="s">
        <v>602</v>
      </c>
    </row>
    <row r="40" spans="1:11" ht="24.75">
      <c r="A40" s="136">
        <v>33</v>
      </c>
      <c r="B40" s="136" t="s">
        <v>280</v>
      </c>
      <c r="C40" s="136"/>
      <c r="D40" s="136"/>
      <c r="E40" s="136" t="s">
        <v>269</v>
      </c>
      <c r="F40" s="136">
        <v>30</v>
      </c>
      <c r="G40" s="136">
        <v>0</v>
      </c>
      <c r="H40" s="128">
        <v>81</v>
      </c>
      <c r="I40" s="128">
        <v>0.3704</v>
      </c>
      <c r="J40" s="128">
        <v>5.556</v>
      </c>
      <c r="K40" s="128" t="s">
        <v>603</v>
      </c>
    </row>
    <row r="41" spans="1:11" ht="24.75">
      <c r="A41" s="137">
        <v>34</v>
      </c>
      <c r="B41" s="137" t="s">
        <v>297</v>
      </c>
      <c r="C41" s="137"/>
      <c r="D41" s="137"/>
      <c r="E41" s="137" t="s">
        <v>269</v>
      </c>
      <c r="F41" s="137">
        <v>30</v>
      </c>
      <c r="G41" s="137">
        <v>0</v>
      </c>
      <c r="H41" s="130">
        <v>82</v>
      </c>
      <c r="I41" s="130">
        <v>0.3659</v>
      </c>
      <c r="J41" s="130">
        <v>5.4885</v>
      </c>
      <c r="K41" s="130" t="s">
        <v>604</v>
      </c>
    </row>
    <row r="42" spans="1:11" ht="24.75">
      <c r="A42" s="136">
        <v>35</v>
      </c>
      <c r="B42" s="136" t="s">
        <v>316</v>
      </c>
      <c r="C42" s="136"/>
      <c r="D42" s="136"/>
      <c r="E42" s="136" t="s">
        <v>269</v>
      </c>
      <c r="F42" s="136">
        <v>30</v>
      </c>
      <c r="G42" s="136">
        <v>0</v>
      </c>
      <c r="H42" s="128">
        <v>83</v>
      </c>
      <c r="I42" s="128">
        <v>0.3614</v>
      </c>
      <c r="J42" s="128">
        <v>5.421</v>
      </c>
      <c r="K42" s="128" t="s">
        <v>605</v>
      </c>
    </row>
    <row r="43" spans="1:11" ht="24.75">
      <c r="A43" s="137">
        <v>36</v>
      </c>
      <c r="B43" s="137" t="s">
        <v>384</v>
      </c>
      <c r="C43" s="137"/>
      <c r="D43" s="137"/>
      <c r="E43" s="137" t="s">
        <v>269</v>
      </c>
      <c r="F43" s="137">
        <v>30</v>
      </c>
      <c r="G43" s="137">
        <v>0</v>
      </c>
      <c r="H43" s="130">
        <v>83</v>
      </c>
      <c r="I43" s="130">
        <v>0.3614</v>
      </c>
      <c r="J43" s="130">
        <v>5.421</v>
      </c>
      <c r="K43" s="130" t="s">
        <v>605</v>
      </c>
    </row>
    <row r="44" spans="1:11" ht="24.75">
      <c r="A44" s="136">
        <v>37</v>
      </c>
      <c r="B44" s="136" t="s">
        <v>304</v>
      </c>
      <c r="C44" s="136"/>
      <c r="D44" s="136"/>
      <c r="E44" s="136" t="s">
        <v>269</v>
      </c>
      <c r="F44" s="136">
        <v>30</v>
      </c>
      <c r="G44" s="136">
        <v>0</v>
      </c>
      <c r="H44" s="128">
        <v>84</v>
      </c>
      <c r="I44" s="128">
        <v>0.3571</v>
      </c>
      <c r="J44" s="128">
        <v>5.3565</v>
      </c>
      <c r="K44" s="128" t="s">
        <v>606</v>
      </c>
    </row>
    <row r="45" spans="1:11" ht="24.75">
      <c r="A45" s="137">
        <v>38</v>
      </c>
      <c r="B45" s="137" t="s">
        <v>408</v>
      </c>
      <c r="C45" s="137"/>
      <c r="D45" s="137"/>
      <c r="E45" s="137" t="s">
        <v>269</v>
      </c>
      <c r="F45" s="137">
        <v>30</v>
      </c>
      <c r="G45" s="137">
        <v>0</v>
      </c>
      <c r="H45" s="130">
        <v>84</v>
      </c>
      <c r="I45" s="130">
        <v>0.3571</v>
      </c>
      <c r="J45" s="130">
        <v>5.3565</v>
      </c>
      <c r="K45" s="130" t="s">
        <v>606</v>
      </c>
    </row>
    <row r="46" spans="1:11" ht="24.75">
      <c r="A46" s="136">
        <v>39</v>
      </c>
      <c r="B46" s="136" t="s">
        <v>398</v>
      </c>
      <c r="C46" s="136"/>
      <c r="D46" s="136"/>
      <c r="E46" s="136" t="s">
        <v>269</v>
      </c>
      <c r="F46" s="136">
        <v>30</v>
      </c>
      <c r="G46" s="136">
        <v>0</v>
      </c>
      <c r="H46" s="128">
        <v>85</v>
      </c>
      <c r="I46" s="128">
        <v>0.3529</v>
      </c>
      <c r="J46" s="128">
        <v>5.2935</v>
      </c>
      <c r="K46" s="128" t="s">
        <v>607</v>
      </c>
    </row>
    <row r="47" spans="1:11" ht="24.75">
      <c r="A47" s="137">
        <v>40</v>
      </c>
      <c r="B47" s="137" t="s">
        <v>363</v>
      </c>
      <c r="C47" s="137"/>
      <c r="D47" s="137" t="s">
        <v>295</v>
      </c>
      <c r="E47" s="137" t="s">
        <v>296</v>
      </c>
      <c r="F47" s="137">
        <v>30</v>
      </c>
      <c r="G47" s="137">
        <v>0</v>
      </c>
      <c r="H47" s="130">
        <v>85</v>
      </c>
      <c r="I47" s="130">
        <v>0.3529</v>
      </c>
      <c r="J47" s="130">
        <v>5.2935</v>
      </c>
      <c r="K47" s="130" t="s">
        <v>607</v>
      </c>
    </row>
    <row r="48" spans="1:11" ht="24.75">
      <c r="A48" s="136">
        <v>41</v>
      </c>
      <c r="B48" s="136" t="s">
        <v>405</v>
      </c>
      <c r="C48" s="136"/>
      <c r="D48" s="136"/>
      <c r="E48" s="136" t="s">
        <v>269</v>
      </c>
      <c r="F48" s="136">
        <v>30</v>
      </c>
      <c r="G48" s="136">
        <v>0</v>
      </c>
      <c r="H48" s="128">
        <v>86</v>
      </c>
      <c r="I48" s="128">
        <v>0.3488</v>
      </c>
      <c r="J48" s="128">
        <v>5.232</v>
      </c>
      <c r="K48" s="128" t="s">
        <v>608</v>
      </c>
    </row>
    <row r="49" spans="1:11" ht="24.75">
      <c r="A49" s="137">
        <v>42</v>
      </c>
      <c r="B49" s="137" t="s">
        <v>315</v>
      </c>
      <c r="C49" s="137"/>
      <c r="D49" s="137"/>
      <c r="E49" s="137" t="s">
        <v>269</v>
      </c>
      <c r="F49" s="137">
        <v>30</v>
      </c>
      <c r="G49" s="137">
        <v>0</v>
      </c>
      <c r="H49" s="130">
        <v>87</v>
      </c>
      <c r="I49" s="130">
        <v>0.3448</v>
      </c>
      <c r="J49" s="130">
        <v>5.172</v>
      </c>
      <c r="K49" s="130" t="s">
        <v>609</v>
      </c>
    </row>
    <row r="50" spans="1:11" ht="24.75">
      <c r="A50" s="136">
        <v>43</v>
      </c>
      <c r="B50" s="136" t="s">
        <v>377</v>
      </c>
      <c r="C50" s="136"/>
      <c r="D50" s="136"/>
      <c r="E50" s="136" t="s">
        <v>269</v>
      </c>
      <c r="F50" s="136">
        <v>30</v>
      </c>
      <c r="G50" s="136">
        <v>0</v>
      </c>
      <c r="H50" s="128">
        <v>88</v>
      </c>
      <c r="I50" s="128">
        <v>0.3409</v>
      </c>
      <c r="J50" s="128">
        <v>5.1135</v>
      </c>
      <c r="K50" s="128" t="s">
        <v>610</v>
      </c>
    </row>
    <row r="51" spans="1:11" ht="24.75">
      <c r="A51" s="137">
        <v>44</v>
      </c>
      <c r="B51" s="137" t="s">
        <v>275</v>
      </c>
      <c r="C51" s="137"/>
      <c r="D51" s="137"/>
      <c r="E51" s="137" t="s">
        <v>269</v>
      </c>
      <c r="F51" s="137">
        <v>30</v>
      </c>
      <c r="G51" s="137">
        <v>0</v>
      </c>
      <c r="H51" s="130">
        <v>89</v>
      </c>
      <c r="I51" s="130">
        <v>0.3371</v>
      </c>
      <c r="J51" s="130">
        <v>5.0565</v>
      </c>
      <c r="K51" s="130" t="s">
        <v>611</v>
      </c>
    </row>
    <row r="52" spans="1:11" ht="24.75">
      <c r="A52" s="136">
        <v>45</v>
      </c>
      <c r="B52" s="136" t="s">
        <v>396</v>
      </c>
      <c r="C52" s="136"/>
      <c r="D52" s="136"/>
      <c r="E52" s="136" t="s">
        <v>269</v>
      </c>
      <c r="F52" s="136">
        <v>30</v>
      </c>
      <c r="G52" s="136">
        <v>0</v>
      </c>
      <c r="H52" s="128">
        <v>90</v>
      </c>
      <c r="I52" s="128">
        <v>0.3333</v>
      </c>
      <c r="J52" s="128">
        <v>4.9995</v>
      </c>
      <c r="K52" s="128" t="s">
        <v>612</v>
      </c>
    </row>
    <row r="53" spans="1:11" ht="24.75">
      <c r="A53" s="137">
        <v>46</v>
      </c>
      <c r="B53" s="137" t="s">
        <v>382</v>
      </c>
      <c r="C53" s="137"/>
      <c r="D53" s="137"/>
      <c r="E53" s="137" t="s">
        <v>269</v>
      </c>
      <c r="F53" s="137">
        <v>30</v>
      </c>
      <c r="G53" s="137">
        <v>0</v>
      </c>
      <c r="H53" s="130">
        <v>90</v>
      </c>
      <c r="I53" s="130">
        <v>0.3333</v>
      </c>
      <c r="J53" s="130">
        <v>4.9995</v>
      </c>
      <c r="K53" s="130" t="s">
        <v>612</v>
      </c>
    </row>
    <row r="54" spans="1:11" ht="24.75">
      <c r="A54" s="136">
        <v>47</v>
      </c>
      <c r="B54" s="136" t="s">
        <v>345</v>
      </c>
      <c r="C54" s="136"/>
      <c r="D54" s="136"/>
      <c r="E54" s="136" t="s">
        <v>269</v>
      </c>
      <c r="F54" s="136">
        <v>30</v>
      </c>
      <c r="G54" s="136">
        <v>0</v>
      </c>
      <c r="H54" s="128">
        <v>90</v>
      </c>
      <c r="I54" s="128">
        <v>0.3333</v>
      </c>
      <c r="J54" s="128">
        <v>4.9995</v>
      </c>
      <c r="K54" s="128" t="s">
        <v>612</v>
      </c>
    </row>
    <row r="55" spans="1:11" ht="24.75">
      <c r="A55" s="137">
        <v>48</v>
      </c>
      <c r="B55" s="137" t="s">
        <v>337</v>
      </c>
      <c r="C55" s="137"/>
      <c r="D55" s="137"/>
      <c r="E55" s="137" t="s">
        <v>269</v>
      </c>
      <c r="F55" s="137">
        <v>30</v>
      </c>
      <c r="G55" s="137">
        <v>0</v>
      </c>
      <c r="H55" s="130">
        <v>90</v>
      </c>
      <c r="I55" s="130">
        <v>0.3333</v>
      </c>
      <c r="J55" s="130">
        <v>4.9995</v>
      </c>
      <c r="K55" s="130" t="s">
        <v>612</v>
      </c>
    </row>
    <row r="56" spans="1:11" ht="24.75">
      <c r="A56" s="136">
        <v>49</v>
      </c>
      <c r="B56" s="136" t="s">
        <v>350</v>
      </c>
      <c r="C56" s="136"/>
      <c r="D56" s="136"/>
      <c r="E56" s="136" t="s">
        <v>269</v>
      </c>
      <c r="F56" s="136">
        <v>30</v>
      </c>
      <c r="G56" s="136">
        <v>0</v>
      </c>
      <c r="H56" s="128">
        <v>90</v>
      </c>
      <c r="I56" s="128">
        <v>0.3333</v>
      </c>
      <c r="J56" s="128">
        <v>4.9995</v>
      </c>
      <c r="K56" s="128" t="s">
        <v>612</v>
      </c>
    </row>
    <row r="57" spans="1:11" ht="24.75">
      <c r="A57" s="137">
        <v>50</v>
      </c>
      <c r="B57" s="137" t="s">
        <v>314</v>
      </c>
      <c r="C57" s="137"/>
      <c r="D57" s="137"/>
      <c r="E57" s="137" t="s">
        <v>269</v>
      </c>
      <c r="F57" s="137">
        <v>30</v>
      </c>
      <c r="G57" s="137">
        <v>0</v>
      </c>
      <c r="H57" s="130">
        <v>91</v>
      </c>
      <c r="I57" s="130">
        <v>0.3297</v>
      </c>
      <c r="J57" s="130">
        <v>4.9455</v>
      </c>
      <c r="K57" s="130" t="s">
        <v>613</v>
      </c>
    </row>
    <row r="58" spans="1:11" ht="24.75">
      <c r="A58" s="136">
        <v>51</v>
      </c>
      <c r="B58" s="136" t="s">
        <v>334</v>
      </c>
      <c r="C58" s="136"/>
      <c r="D58" s="136"/>
      <c r="E58" s="136" t="s">
        <v>269</v>
      </c>
      <c r="F58" s="136">
        <v>30</v>
      </c>
      <c r="G58" s="136">
        <v>0</v>
      </c>
      <c r="H58" s="128">
        <v>93</v>
      </c>
      <c r="I58" s="128">
        <v>0.3226</v>
      </c>
      <c r="J58" s="128">
        <v>4.839</v>
      </c>
      <c r="K58" s="128" t="s">
        <v>614</v>
      </c>
    </row>
    <row r="59" spans="1:11" ht="24.75">
      <c r="A59" s="137">
        <v>52</v>
      </c>
      <c r="B59" s="137" t="s">
        <v>281</v>
      </c>
      <c r="C59" s="137"/>
      <c r="D59" s="137"/>
      <c r="E59" s="137" t="s">
        <v>269</v>
      </c>
      <c r="F59" s="137">
        <v>30</v>
      </c>
      <c r="G59" s="137">
        <v>0</v>
      </c>
      <c r="H59" s="130">
        <v>93</v>
      </c>
      <c r="I59" s="130">
        <v>0.3226</v>
      </c>
      <c r="J59" s="130">
        <v>4.839</v>
      </c>
      <c r="K59" s="130" t="s">
        <v>614</v>
      </c>
    </row>
    <row r="60" spans="1:11" ht="24.75">
      <c r="A60" s="136">
        <v>53</v>
      </c>
      <c r="B60" s="136" t="s">
        <v>352</v>
      </c>
      <c r="C60" s="136"/>
      <c r="D60" s="136"/>
      <c r="E60" s="136" t="s">
        <v>269</v>
      </c>
      <c r="F60" s="136">
        <v>30</v>
      </c>
      <c r="G60" s="136">
        <v>0</v>
      </c>
      <c r="H60" s="128">
        <v>94</v>
      </c>
      <c r="I60" s="128">
        <v>0.3191</v>
      </c>
      <c r="J60" s="128">
        <v>4.7865</v>
      </c>
      <c r="K60" s="128" t="s">
        <v>615</v>
      </c>
    </row>
    <row r="61" spans="1:11" ht="24.75">
      <c r="A61" s="137">
        <v>54</v>
      </c>
      <c r="B61" s="137" t="s">
        <v>279</v>
      </c>
      <c r="C61" s="137"/>
      <c r="D61" s="137"/>
      <c r="E61" s="137" t="s">
        <v>269</v>
      </c>
      <c r="F61" s="137">
        <v>30</v>
      </c>
      <c r="G61" s="137">
        <v>0</v>
      </c>
      <c r="H61" s="130">
        <v>94</v>
      </c>
      <c r="I61" s="130">
        <v>0.3191</v>
      </c>
      <c r="J61" s="130">
        <v>4.7865</v>
      </c>
      <c r="K61" s="130" t="s">
        <v>615</v>
      </c>
    </row>
    <row r="62" spans="1:11" ht="24.75">
      <c r="A62" s="136">
        <v>55</v>
      </c>
      <c r="B62" s="136" t="s">
        <v>371</v>
      </c>
      <c r="C62" s="136"/>
      <c r="D62" s="136"/>
      <c r="E62" s="136" t="s">
        <v>269</v>
      </c>
      <c r="F62" s="136">
        <v>30</v>
      </c>
      <c r="G62" s="136">
        <v>0</v>
      </c>
      <c r="H62" s="128">
        <v>94</v>
      </c>
      <c r="I62" s="128">
        <v>0.3191</v>
      </c>
      <c r="J62" s="128">
        <v>4.7865</v>
      </c>
      <c r="K62" s="128" t="s">
        <v>615</v>
      </c>
    </row>
    <row r="63" spans="1:11" ht="24.75">
      <c r="A63" s="137">
        <v>56</v>
      </c>
      <c r="B63" s="137" t="s">
        <v>312</v>
      </c>
      <c r="C63" s="137"/>
      <c r="D63" s="137"/>
      <c r="E63" s="137" t="s">
        <v>269</v>
      </c>
      <c r="F63" s="137">
        <v>30</v>
      </c>
      <c r="G63" s="137">
        <v>0</v>
      </c>
      <c r="H63" s="130">
        <v>96</v>
      </c>
      <c r="I63" s="130">
        <v>0.3125</v>
      </c>
      <c r="J63" s="130">
        <v>4.6875</v>
      </c>
      <c r="K63" s="130" t="s">
        <v>616</v>
      </c>
    </row>
    <row r="64" spans="1:11" ht="24.75">
      <c r="A64" s="136">
        <v>57</v>
      </c>
      <c r="B64" s="136" t="s">
        <v>397</v>
      </c>
      <c r="C64" s="136"/>
      <c r="D64" s="136"/>
      <c r="E64" s="136" t="s">
        <v>269</v>
      </c>
      <c r="F64" s="136">
        <v>30</v>
      </c>
      <c r="G64" s="136">
        <v>0</v>
      </c>
      <c r="H64" s="128">
        <v>98</v>
      </c>
      <c r="I64" s="128">
        <v>0.3061</v>
      </c>
      <c r="J64" s="128">
        <v>4.5915</v>
      </c>
      <c r="K64" s="128" t="s">
        <v>617</v>
      </c>
    </row>
    <row r="65" spans="1:11" ht="24.75">
      <c r="A65" s="137">
        <v>58</v>
      </c>
      <c r="B65" s="137" t="s">
        <v>391</v>
      </c>
      <c r="C65" s="137"/>
      <c r="D65" s="137"/>
      <c r="E65" s="137" t="s">
        <v>269</v>
      </c>
      <c r="F65" s="137">
        <v>30</v>
      </c>
      <c r="G65" s="137">
        <v>0</v>
      </c>
      <c r="H65" s="130">
        <v>99</v>
      </c>
      <c r="I65" s="130">
        <v>0.303</v>
      </c>
      <c r="J65" s="130">
        <v>4.545</v>
      </c>
      <c r="K65" s="130" t="s">
        <v>618</v>
      </c>
    </row>
    <row r="66" spans="1:11" ht="24.75">
      <c r="A66" s="136">
        <v>59</v>
      </c>
      <c r="B66" s="136" t="s">
        <v>404</v>
      </c>
      <c r="C66" s="136"/>
      <c r="D66" s="136"/>
      <c r="E66" s="136" t="s">
        <v>269</v>
      </c>
      <c r="F66" s="136">
        <v>30</v>
      </c>
      <c r="G66" s="136">
        <v>0</v>
      </c>
      <c r="H66" s="128">
        <v>99</v>
      </c>
      <c r="I66" s="128">
        <v>0.303</v>
      </c>
      <c r="J66" s="128">
        <v>4.545</v>
      </c>
      <c r="K66" s="128" t="s">
        <v>618</v>
      </c>
    </row>
    <row r="67" spans="1:11" ht="24.75">
      <c r="A67" s="137">
        <v>60</v>
      </c>
      <c r="B67" s="137" t="s">
        <v>407</v>
      </c>
      <c r="C67" s="137"/>
      <c r="D67" s="137"/>
      <c r="E67" s="137" t="s">
        <v>269</v>
      </c>
      <c r="F67" s="137">
        <v>30</v>
      </c>
      <c r="G67" s="137">
        <v>0</v>
      </c>
      <c r="H67" s="130">
        <v>99</v>
      </c>
      <c r="I67" s="130">
        <v>0.303</v>
      </c>
      <c r="J67" s="130">
        <v>4.545</v>
      </c>
      <c r="K67" s="130" t="s">
        <v>618</v>
      </c>
    </row>
    <row r="68" spans="1:11" ht="24.75">
      <c r="A68" s="136">
        <v>61</v>
      </c>
      <c r="B68" s="136" t="s">
        <v>301</v>
      </c>
      <c r="C68" s="136"/>
      <c r="D68" s="136"/>
      <c r="E68" s="136" t="s">
        <v>269</v>
      </c>
      <c r="F68" s="136">
        <v>30</v>
      </c>
      <c r="G68" s="136">
        <v>0</v>
      </c>
      <c r="H68" s="128">
        <v>102</v>
      </c>
      <c r="I68" s="128">
        <v>0.2941</v>
      </c>
      <c r="J68" s="128">
        <v>4.4115</v>
      </c>
      <c r="K68" s="128" t="s">
        <v>619</v>
      </c>
    </row>
    <row r="69" spans="1:11" ht="24.75">
      <c r="A69" s="137">
        <v>62</v>
      </c>
      <c r="B69" s="137" t="s">
        <v>387</v>
      </c>
      <c r="C69" s="137"/>
      <c r="D69" s="137"/>
      <c r="E69" s="137" t="s">
        <v>269</v>
      </c>
      <c r="F69" s="137">
        <v>30</v>
      </c>
      <c r="G69" s="137">
        <v>0</v>
      </c>
      <c r="H69" s="130">
        <v>103</v>
      </c>
      <c r="I69" s="130">
        <v>0.2913</v>
      </c>
      <c r="J69" s="130">
        <v>4.3695</v>
      </c>
      <c r="K69" s="130" t="s">
        <v>620</v>
      </c>
    </row>
    <row r="70" spans="1:11" ht="24.75">
      <c r="A70" s="136">
        <v>63</v>
      </c>
      <c r="B70" s="136" t="s">
        <v>355</v>
      </c>
      <c r="C70" s="136"/>
      <c r="D70" s="136"/>
      <c r="E70" s="136" t="s">
        <v>269</v>
      </c>
      <c r="F70" s="136">
        <v>30</v>
      </c>
      <c r="G70" s="136">
        <v>0</v>
      </c>
      <c r="H70" s="128">
        <v>103</v>
      </c>
      <c r="I70" s="128">
        <v>0.2913</v>
      </c>
      <c r="J70" s="128">
        <v>4.3695</v>
      </c>
      <c r="K70" s="128" t="s">
        <v>620</v>
      </c>
    </row>
    <row r="71" spans="1:11" ht="24.75">
      <c r="A71" s="137">
        <v>64</v>
      </c>
      <c r="B71" s="137" t="s">
        <v>318</v>
      </c>
      <c r="C71" s="137"/>
      <c r="D71" s="137"/>
      <c r="E71" s="137" t="s">
        <v>269</v>
      </c>
      <c r="F71" s="137">
        <v>30</v>
      </c>
      <c r="G71" s="137">
        <v>0</v>
      </c>
      <c r="H71" s="130">
        <v>105</v>
      </c>
      <c r="I71" s="130">
        <v>0.2857</v>
      </c>
      <c r="J71" s="130">
        <v>4.2855</v>
      </c>
      <c r="K71" s="130" t="s">
        <v>621</v>
      </c>
    </row>
    <row r="72" spans="1:11" ht="24.75">
      <c r="A72" s="136">
        <v>65</v>
      </c>
      <c r="B72" s="136" t="s">
        <v>359</v>
      </c>
      <c r="C72" s="136"/>
      <c r="D72" s="136"/>
      <c r="E72" s="136" t="s">
        <v>269</v>
      </c>
      <c r="F72" s="136">
        <v>30</v>
      </c>
      <c r="G72" s="136">
        <v>0</v>
      </c>
      <c r="H72" s="128">
        <v>105</v>
      </c>
      <c r="I72" s="128">
        <v>0.2857</v>
      </c>
      <c r="J72" s="128">
        <v>4.2855</v>
      </c>
      <c r="K72" s="128" t="s">
        <v>621</v>
      </c>
    </row>
    <row r="73" spans="1:11" ht="24.75">
      <c r="A73" s="137">
        <v>66</v>
      </c>
      <c r="B73" s="137" t="s">
        <v>325</v>
      </c>
      <c r="C73" s="137"/>
      <c r="D73" s="137"/>
      <c r="E73" s="137" t="s">
        <v>269</v>
      </c>
      <c r="F73" s="137">
        <v>30</v>
      </c>
      <c r="G73" s="137">
        <v>0</v>
      </c>
      <c r="H73" s="130">
        <v>106</v>
      </c>
      <c r="I73" s="130">
        <v>0.283</v>
      </c>
      <c r="J73" s="130">
        <v>4.245</v>
      </c>
      <c r="K73" s="130" t="s">
        <v>622</v>
      </c>
    </row>
    <row r="74" spans="1:11" ht="24.75">
      <c r="A74" s="136">
        <v>67</v>
      </c>
      <c r="B74" s="136" t="s">
        <v>389</v>
      </c>
      <c r="C74" s="136"/>
      <c r="D74" s="136"/>
      <c r="E74" s="136" t="s">
        <v>269</v>
      </c>
      <c r="F74" s="136">
        <v>30</v>
      </c>
      <c r="G74" s="136">
        <v>0</v>
      </c>
      <c r="H74" s="128">
        <v>108</v>
      </c>
      <c r="I74" s="128">
        <v>0.2778</v>
      </c>
      <c r="J74" s="128">
        <v>4.167</v>
      </c>
      <c r="K74" s="128" t="s">
        <v>623</v>
      </c>
    </row>
    <row r="75" spans="1:11" ht="24.75">
      <c r="A75" s="137">
        <v>68</v>
      </c>
      <c r="B75" s="137" t="s">
        <v>385</v>
      </c>
      <c r="C75" s="137"/>
      <c r="D75" s="137"/>
      <c r="E75" s="137" t="s">
        <v>269</v>
      </c>
      <c r="F75" s="137">
        <v>30</v>
      </c>
      <c r="G75" s="137">
        <v>0</v>
      </c>
      <c r="H75" s="130">
        <v>109</v>
      </c>
      <c r="I75" s="130">
        <v>0.2752</v>
      </c>
      <c r="J75" s="130">
        <v>4.128</v>
      </c>
      <c r="K75" s="130" t="s">
        <v>624</v>
      </c>
    </row>
    <row r="76" spans="1:11" ht="24.75">
      <c r="A76" s="136">
        <v>69</v>
      </c>
      <c r="B76" s="136" t="s">
        <v>403</v>
      </c>
      <c r="C76" s="136"/>
      <c r="D76" s="136"/>
      <c r="E76" s="136" t="s">
        <v>269</v>
      </c>
      <c r="F76" s="136">
        <v>30</v>
      </c>
      <c r="G76" s="136">
        <v>0</v>
      </c>
      <c r="H76" s="128">
        <v>110</v>
      </c>
      <c r="I76" s="128">
        <v>0.2727</v>
      </c>
      <c r="J76" s="128">
        <v>4.0905</v>
      </c>
      <c r="K76" s="128" t="s">
        <v>625</v>
      </c>
    </row>
    <row r="77" spans="1:11" ht="24.75">
      <c r="A77" s="137">
        <v>70</v>
      </c>
      <c r="B77" s="137" t="s">
        <v>339</v>
      </c>
      <c r="C77" s="137"/>
      <c r="D77" s="137"/>
      <c r="E77" s="137" t="s">
        <v>269</v>
      </c>
      <c r="F77" s="137">
        <v>30</v>
      </c>
      <c r="G77" s="137">
        <v>0</v>
      </c>
      <c r="H77" s="130">
        <v>110</v>
      </c>
      <c r="I77" s="130">
        <v>0.2727</v>
      </c>
      <c r="J77" s="130">
        <v>4.0905</v>
      </c>
      <c r="K77" s="130" t="s">
        <v>625</v>
      </c>
    </row>
    <row r="78" spans="1:11" ht="24.75">
      <c r="A78" s="136">
        <v>71</v>
      </c>
      <c r="B78" s="136" t="s">
        <v>311</v>
      </c>
      <c r="C78" s="136"/>
      <c r="D78" s="136"/>
      <c r="E78" s="136" t="s">
        <v>269</v>
      </c>
      <c r="F78" s="136">
        <v>30</v>
      </c>
      <c r="G78" s="136">
        <v>0</v>
      </c>
      <c r="H78" s="128">
        <v>110</v>
      </c>
      <c r="I78" s="128">
        <v>0.2727</v>
      </c>
      <c r="J78" s="128">
        <v>4.0905</v>
      </c>
      <c r="K78" s="128" t="s">
        <v>625</v>
      </c>
    </row>
    <row r="79" spans="1:11" ht="24.75">
      <c r="A79" s="137">
        <v>72</v>
      </c>
      <c r="B79" s="137" t="s">
        <v>348</v>
      </c>
      <c r="C79" s="137"/>
      <c r="D79" s="137"/>
      <c r="E79" s="137" t="s">
        <v>269</v>
      </c>
      <c r="F79" s="137">
        <v>30</v>
      </c>
      <c r="G79" s="137">
        <v>0</v>
      </c>
      <c r="H79" s="130">
        <v>111</v>
      </c>
      <c r="I79" s="130">
        <v>0.2703</v>
      </c>
      <c r="J79" s="130">
        <v>4.0545</v>
      </c>
      <c r="K79" s="130" t="s">
        <v>626</v>
      </c>
    </row>
    <row r="80" spans="1:11" ht="24.75">
      <c r="A80" s="136">
        <v>73</v>
      </c>
      <c r="B80" s="136" t="s">
        <v>343</v>
      </c>
      <c r="C80" s="136"/>
      <c r="D80" s="136"/>
      <c r="E80" s="136" t="s">
        <v>269</v>
      </c>
      <c r="F80" s="136">
        <v>30</v>
      </c>
      <c r="G80" s="136">
        <v>0</v>
      </c>
      <c r="H80" s="128">
        <v>113</v>
      </c>
      <c r="I80" s="128">
        <v>0.2655</v>
      </c>
      <c r="J80" s="128">
        <v>3.9825</v>
      </c>
      <c r="K80" s="128" t="s">
        <v>627</v>
      </c>
    </row>
    <row r="81" spans="1:11" ht="24.75">
      <c r="A81" s="137">
        <v>74</v>
      </c>
      <c r="B81" s="137" t="s">
        <v>284</v>
      </c>
      <c r="C81" s="137"/>
      <c r="D81" s="137"/>
      <c r="E81" s="137" t="s">
        <v>269</v>
      </c>
      <c r="F81" s="137">
        <v>30</v>
      </c>
      <c r="G81" s="137">
        <v>0</v>
      </c>
      <c r="H81" s="130">
        <v>117</v>
      </c>
      <c r="I81" s="130">
        <v>0.2564</v>
      </c>
      <c r="J81" s="130">
        <v>3.846</v>
      </c>
      <c r="K81" s="130" t="s">
        <v>628</v>
      </c>
    </row>
    <row r="82" spans="1:11" ht="24.75">
      <c r="A82" s="136">
        <v>75</v>
      </c>
      <c r="B82" s="136" t="s">
        <v>410</v>
      </c>
      <c r="C82" s="136"/>
      <c r="D82" s="136"/>
      <c r="E82" s="136" t="s">
        <v>269</v>
      </c>
      <c r="F82" s="136">
        <v>30</v>
      </c>
      <c r="G82" s="136">
        <v>0</v>
      </c>
      <c r="H82" s="128">
        <v>118</v>
      </c>
      <c r="I82" s="128">
        <v>0.2542</v>
      </c>
      <c r="J82" s="128">
        <v>3.813</v>
      </c>
      <c r="K82" s="128" t="s">
        <v>629</v>
      </c>
    </row>
    <row r="83" spans="1:11" ht="24.75">
      <c r="A83" s="137">
        <v>76</v>
      </c>
      <c r="B83" s="137" t="s">
        <v>357</v>
      </c>
      <c r="C83" s="137"/>
      <c r="D83" s="137"/>
      <c r="E83" s="137" t="s">
        <v>269</v>
      </c>
      <c r="F83" s="137">
        <v>30</v>
      </c>
      <c r="G83" s="137">
        <v>0</v>
      </c>
      <c r="H83" s="130">
        <v>120</v>
      </c>
      <c r="I83" s="130">
        <v>0.25</v>
      </c>
      <c r="J83" s="130">
        <v>3.75</v>
      </c>
      <c r="K83" s="130" t="s">
        <v>630</v>
      </c>
    </row>
    <row r="84" spans="1:11" ht="24.75">
      <c r="A84" s="136">
        <v>77</v>
      </c>
      <c r="B84" s="136" t="s">
        <v>393</v>
      </c>
      <c r="C84" s="136"/>
      <c r="D84" s="136" t="s">
        <v>295</v>
      </c>
      <c r="E84" s="136" t="s">
        <v>296</v>
      </c>
      <c r="F84" s="136">
        <v>0</v>
      </c>
      <c r="G84" s="136">
        <v>0</v>
      </c>
      <c r="H84" s="128">
        <v>0</v>
      </c>
      <c r="I84" s="128">
        <v>0</v>
      </c>
      <c r="J84" s="128">
        <v>0</v>
      </c>
      <c r="K84" s="128" t="s">
        <v>394</v>
      </c>
    </row>
    <row r="85" spans="1:11" ht="24.75">
      <c r="A85" s="137">
        <v>78</v>
      </c>
      <c r="B85" s="137" t="s">
        <v>395</v>
      </c>
      <c r="C85" s="137"/>
      <c r="D85" s="137"/>
      <c r="E85" s="137" t="s">
        <v>269</v>
      </c>
      <c r="F85" s="137">
        <v>0</v>
      </c>
      <c r="G85" s="137">
        <v>0</v>
      </c>
      <c r="H85" s="130">
        <v>0</v>
      </c>
      <c r="I85" s="130">
        <v>0</v>
      </c>
      <c r="J85" s="130">
        <v>0</v>
      </c>
      <c r="K85" s="130" t="s">
        <v>394</v>
      </c>
    </row>
    <row r="86" spans="1:11" ht="24.75">
      <c r="A86" s="136">
        <v>79</v>
      </c>
      <c r="B86" s="136" t="s">
        <v>361</v>
      </c>
      <c r="C86" s="136"/>
      <c r="D86" s="136"/>
      <c r="E86" s="136" t="s">
        <v>269</v>
      </c>
      <c r="F86" s="136">
        <v>0</v>
      </c>
      <c r="G86" s="136">
        <v>0</v>
      </c>
      <c r="H86" s="128">
        <v>0</v>
      </c>
      <c r="I86" s="128">
        <v>0</v>
      </c>
      <c r="J86" s="128">
        <v>0</v>
      </c>
      <c r="K86" s="128" t="s">
        <v>394</v>
      </c>
    </row>
    <row r="87" spans="1:11" ht="24.75">
      <c r="A87" s="137">
        <v>80</v>
      </c>
      <c r="B87" s="137" t="s">
        <v>367</v>
      </c>
      <c r="C87" s="137"/>
      <c r="D87" s="137" t="s">
        <v>295</v>
      </c>
      <c r="E87" s="137" t="s">
        <v>296</v>
      </c>
      <c r="F87" s="137">
        <v>0</v>
      </c>
      <c r="G87" s="137">
        <v>0</v>
      </c>
      <c r="H87" s="130">
        <v>0</v>
      </c>
      <c r="I87" s="130">
        <v>0</v>
      </c>
      <c r="J87" s="130">
        <v>0</v>
      </c>
      <c r="K87" s="130" t="s">
        <v>394</v>
      </c>
    </row>
    <row r="88" spans="1:11" ht="24.75">
      <c r="A88" s="136">
        <v>81</v>
      </c>
      <c r="B88" s="136" t="s">
        <v>399</v>
      </c>
      <c r="C88" s="136"/>
      <c r="D88" s="136"/>
      <c r="E88" s="136" t="s">
        <v>269</v>
      </c>
      <c r="F88" s="136">
        <v>0</v>
      </c>
      <c r="G88" s="136">
        <v>0</v>
      </c>
      <c r="H88" s="128">
        <v>0</v>
      </c>
      <c r="I88" s="128">
        <v>0</v>
      </c>
      <c r="J88" s="128">
        <v>0</v>
      </c>
      <c r="K88" s="128" t="s">
        <v>394</v>
      </c>
    </row>
    <row r="89" spans="1:11" ht="24.75">
      <c r="A89" s="137">
        <v>82</v>
      </c>
      <c r="B89" s="137" t="s">
        <v>401</v>
      </c>
      <c r="C89" s="137"/>
      <c r="D89" s="137"/>
      <c r="E89" s="137" t="s">
        <v>269</v>
      </c>
      <c r="F89" s="137">
        <v>0</v>
      </c>
      <c r="G89" s="137">
        <v>0</v>
      </c>
      <c r="H89" s="130">
        <v>0</v>
      </c>
      <c r="I89" s="130">
        <v>0</v>
      </c>
      <c r="J89" s="130">
        <v>0</v>
      </c>
      <c r="K89" s="130" t="s">
        <v>394</v>
      </c>
    </row>
    <row r="90" spans="1:11" ht="24.75">
      <c r="A90" s="136">
        <v>83</v>
      </c>
      <c r="B90" s="136" t="s">
        <v>402</v>
      </c>
      <c r="C90" s="136"/>
      <c r="D90" s="136" t="s">
        <v>295</v>
      </c>
      <c r="E90" s="136" t="s">
        <v>296</v>
      </c>
      <c r="F90" s="136">
        <v>0</v>
      </c>
      <c r="G90" s="136">
        <v>0</v>
      </c>
      <c r="H90" s="128">
        <v>0</v>
      </c>
      <c r="I90" s="128">
        <v>0</v>
      </c>
      <c r="J90" s="128">
        <v>0</v>
      </c>
      <c r="K90" s="128" t="s">
        <v>394</v>
      </c>
    </row>
    <row r="91" spans="1:11" ht="24.75">
      <c r="A91" s="137">
        <v>84</v>
      </c>
      <c r="B91" s="137" t="s">
        <v>406</v>
      </c>
      <c r="C91" s="137"/>
      <c r="D91" s="137" t="s">
        <v>295</v>
      </c>
      <c r="E91" s="137" t="s">
        <v>296</v>
      </c>
      <c r="F91" s="137">
        <v>0</v>
      </c>
      <c r="G91" s="137">
        <v>0</v>
      </c>
      <c r="H91" s="130">
        <v>0</v>
      </c>
      <c r="I91" s="130">
        <v>0</v>
      </c>
      <c r="J91" s="130">
        <v>0</v>
      </c>
      <c r="K91" s="130" t="s">
        <v>394</v>
      </c>
    </row>
    <row r="92" spans="1:11" ht="24.75">
      <c r="A92" s="136">
        <v>85</v>
      </c>
      <c r="B92" s="136" t="s">
        <v>373</v>
      </c>
      <c r="C92" s="136"/>
      <c r="D92" s="136"/>
      <c r="E92" s="136" t="s">
        <v>269</v>
      </c>
      <c r="F92" s="136">
        <v>0</v>
      </c>
      <c r="G92" s="136">
        <v>0</v>
      </c>
      <c r="H92" s="128">
        <v>0</v>
      </c>
      <c r="I92" s="128">
        <v>0</v>
      </c>
      <c r="J92" s="128">
        <v>0</v>
      </c>
      <c r="K92" s="128" t="s">
        <v>394</v>
      </c>
    </row>
    <row r="93" spans="1:11" ht="24.75">
      <c r="A93" s="137">
        <v>86</v>
      </c>
      <c r="B93" s="137" t="s">
        <v>289</v>
      </c>
      <c r="C93" s="137"/>
      <c r="D93" s="137"/>
      <c r="E93" s="137" t="s">
        <v>269</v>
      </c>
      <c r="F93" s="137">
        <v>0</v>
      </c>
      <c r="G93" s="137">
        <v>0</v>
      </c>
      <c r="H93" s="130">
        <v>0</v>
      </c>
      <c r="I93" s="130">
        <v>0</v>
      </c>
      <c r="J93" s="130">
        <v>0</v>
      </c>
      <c r="K93" s="130" t="s">
        <v>394</v>
      </c>
    </row>
    <row r="94" spans="1:11" ht="24.75">
      <c r="A94" s="136">
        <v>87</v>
      </c>
      <c r="B94" s="136" t="s">
        <v>333</v>
      </c>
      <c r="C94" s="136"/>
      <c r="D94" s="136" t="s">
        <v>295</v>
      </c>
      <c r="E94" s="136" t="s">
        <v>296</v>
      </c>
      <c r="F94" s="136">
        <v>0</v>
      </c>
      <c r="G94" s="136">
        <v>0</v>
      </c>
      <c r="H94" s="128">
        <v>0</v>
      </c>
      <c r="I94" s="128">
        <v>0</v>
      </c>
      <c r="J94" s="128">
        <v>0</v>
      </c>
      <c r="K94" s="128" t="s">
        <v>394</v>
      </c>
    </row>
    <row r="95" spans="1:11" ht="24.75">
      <c r="A95" s="137">
        <v>88</v>
      </c>
      <c r="B95" s="137" t="s">
        <v>288</v>
      </c>
      <c r="C95" s="137"/>
      <c r="D95" s="137"/>
      <c r="E95" s="137" t="s">
        <v>269</v>
      </c>
      <c r="F95" s="137">
        <v>0</v>
      </c>
      <c r="G95" s="137">
        <v>0</v>
      </c>
      <c r="H95" s="130">
        <v>0</v>
      </c>
      <c r="I95" s="130">
        <v>0</v>
      </c>
      <c r="J95" s="130">
        <v>0</v>
      </c>
      <c r="K95" s="130" t="s">
        <v>394</v>
      </c>
    </row>
    <row r="96" spans="1:11" ht="24.75">
      <c r="A96" s="136">
        <v>89</v>
      </c>
      <c r="B96" s="136" t="s">
        <v>380</v>
      </c>
      <c r="C96" s="136"/>
      <c r="D96" s="136"/>
      <c r="E96" s="136" t="s">
        <v>269</v>
      </c>
      <c r="F96" s="136">
        <v>0</v>
      </c>
      <c r="G96" s="136">
        <v>0</v>
      </c>
      <c r="H96" s="128">
        <v>0</v>
      </c>
      <c r="I96" s="128">
        <v>0</v>
      </c>
      <c r="J96" s="128">
        <v>0</v>
      </c>
      <c r="K96" s="128" t="s">
        <v>394</v>
      </c>
    </row>
    <row r="97" spans="1:11" ht="24.75">
      <c r="A97" s="137">
        <v>90</v>
      </c>
      <c r="B97" s="137" t="s">
        <v>303</v>
      </c>
      <c r="C97" s="137"/>
      <c r="D97" s="137"/>
      <c r="E97" s="137" t="s">
        <v>269</v>
      </c>
      <c r="F97" s="137">
        <v>0</v>
      </c>
      <c r="G97" s="137">
        <v>0</v>
      </c>
      <c r="H97" s="130">
        <v>0</v>
      </c>
      <c r="I97" s="130">
        <v>0</v>
      </c>
      <c r="J97" s="130">
        <v>0</v>
      </c>
      <c r="K97" s="130" t="s">
        <v>394</v>
      </c>
    </row>
    <row r="98" spans="1:11" ht="24.75">
      <c r="A98" s="136">
        <v>91</v>
      </c>
      <c r="B98" s="136" t="s">
        <v>412</v>
      </c>
      <c r="C98" s="136"/>
      <c r="D98" s="136"/>
      <c r="E98" s="136" t="s">
        <v>269</v>
      </c>
      <c r="F98" s="136">
        <v>0</v>
      </c>
      <c r="G98" s="136">
        <v>0</v>
      </c>
      <c r="H98" s="128">
        <v>0</v>
      </c>
      <c r="I98" s="128">
        <v>0</v>
      </c>
      <c r="J98" s="128">
        <v>0</v>
      </c>
      <c r="K98" s="128" t="s">
        <v>394</v>
      </c>
    </row>
    <row r="99" spans="1:11" ht="24.75">
      <c r="A99" s="137">
        <v>92</v>
      </c>
      <c r="B99" s="137" t="s">
        <v>413</v>
      </c>
      <c r="C99" s="137"/>
      <c r="D99" s="137"/>
      <c r="E99" s="137" t="s">
        <v>269</v>
      </c>
      <c r="F99" s="137">
        <v>0</v>
      </c>
      <c r="G99" s="137">
        <v>0</v>
      </c>
      <c r="H99" s="130">
        <v>0</v>
      </c>
      <c r="I99" s="130">
        <v>0</v>
      </c>
      <c r="J99" s="130">
        <v>0</v>
      </c>
      <c r="K99" s="130" t="s">
        <v>394</v>
      </c>
    </row>
    <row r="100" spans="1:11" ht="24.75">
      <c r="A100" s="136">
        <v>93</v>
      </c>
      <c r="B100" s="136" t="s">
        <v>414</v>
      </c>
      <c r="C100" s="136"/>
      <c r="D100" s="136"/>
      <c r="E100" s="136" t="s">
        <v>269</v>
      </c>
      <c r="F100" s="136">
        <v>0</v>
      </c>
      <c r="G100" s="136">
        <v>0</v>
      </c>
      <c r="H100" s="128">
        <v>0</v>
      </c>
      <c r="I100" s="128">
        <v>0</v>
      </c>
      <c r="J100" s="128">
        <v>0</v>
      </c>
      <c r="K100" s="128" t="s">
        <v>394</v>
      </c>
    </row>
    <row r="101" spans="1:11" ht="24.75">
      <c r="A101" s="137">
        <v>94</v>
      </c>
      <c r="B101" s="137" t="s">
        <v>415</v>
      </c>
      <c r="C101" s="137"/>
      <c r="D101" s="137"/>
      <c r="E101" s="137" t="s">
        <v>269</v>
      </c>
      <c r="F101" s="137">
        <v>0</v>
      </c>
      <c r="G101" s="137">
        <v>0</v>
      </c>
      <c r="H101" s="130">
        <v>0</v>
      </c>
      <c r="I101" s="130">
        <v>0</v>
      </c>
      <c r="J101" s="130">
        <v>0</v>
      </c>
      <c r="K101" s="130" t="s">
        <v>394</v>
      </c>
    </row>
    <row r="102" spans="1:11" ht="24.75">
      <c r="A102" s="136">
        <v>95</v>
      </c>
      <c r="B102" s="136" t="s">
        <v>416</v>
      </c>
      <c r="C102" s="136"/>
      <c r="D102" s="136"/>
      <c r="E102" s="136" t="s">
        <v>269</v>
      </c>
      <c r="F102" s="136">
        <v>0</v>
      </c>
      <c r="G102" s="136">
        <v>0</v>
      </c>
      <c r="H102" s="128">
        <v>0</v>
      </c>
      <c r="I102" s="128">
        <v>0</v>
      </c>
      <c r="J102" s="128">
        <v>0</v>
      </c>
      <c r="K102" s="128" t="s">
        <v>394</v>
      </c>
    </row>
    <row r="103" spans="1:11" ht="24.75">
      <c r="A103" s="137">
        <v>96</v>
      </c>
      <c r="B103" s="137" t="s">
        <v>329</v>
      </c>
      <c r="C103" s="137"/>
      <c r="D103" s="137"/>
      <c r="E103" s="137" t="s">
        <v>269</v>
      </c>
      <c r="F103" s="137">
        <v>0</v>
      </c>
      <c r="G103" s="137">
        <v>0</v>
      </c>
      <c r="H103" s="130">
        <v>0</v>
      </c>
      <c r="I103" s="130">
        <v>0</v>
      </c>
      <c r="J103" s="130">
        <v>0</v>
      </c>
      <c r="K103" s="130" t="s">
        <v>394</v>
      </c>
    </row>
    <row r="104" spans="1:11" ht="24.75">
      <c r="A104" s="136">
        <v>97</v>
      </c>
      <c r="B104" s="136" t="s">
        <v>417</v>
      </c>
      <c r="C104" s="136"/>
      <c r="D104" s="136"/>
      <c r="E104" s="136" t="s">
        <v>269</v>
      </c>
      <c r="F104" s="136">
        <v>0</v>
      </c>
      <c r="G104" s="136">
        <v>0</v>
      </c>
      <c r="H104" s="128">
        <v>0</v>
      </c>
      <c r="I104" s="128">
        <v>0</v>
      </c>
      <c r="J104" s="128">
        <v>0</v>
      </c>
      <c r="K104" s="128" t="s">
        <v>394</v>
      </c>
    </row>
    <row r="105" spans="1:11" ht="24.75">
      <c r="A105" s="137">
        <v>98</v>
      </c>
      <c r="B105" s="137" t="s">
        <v>418</v>
      </c>
      <c r="C105" s="137"/>
      <c r="D105" s="137"/>
      <c r="E105" s="137" t="s">
        <v>269</v>
      </c>
      <c r="F105" s="137">
        <v>0</v>
      </c>
      <c r="G105" s="137">
        <v>0</v>
      </c>
      <c r="H105" s="130">
        <v>0</v>
      </c>
      <c r="I105" s="130">
        <v>0</v>
      </c>
      <c r="J105" s="130">
        <v>0</v>
      </c>
      <c r="K105" s="130" t="s">
        <v>394</v>
      </c>
    </row>
    <row r="106" spans="1:11" ht="24.75">
      <c r="A106" s="136">
        <v>99</v>
      </c>
      <c r="B106" s="136" t="s">
        <v>419</v>
      </c>
      <c r="C106" s="136"/>
      <c r="D106" s="136"/>
      <c r="E106" s="136" t="s">
        <v>269</v>
      </c>
      <c r="F106" s="136">
        <v>0</v>
      </c>
      <c r="G106" s="136">
        <v>0</v>
      </c>
      <c r="H106" s="128">
        <v>0</v>
      </c>
      <c r="I106" s="128">
        <v>0</v>
      </c>
      <c r="J106" s="128">
        <v>0</v>
      </c>
      <c r="K106" s="128" t="s">
        <v>394</v>
      </c>
    </row>
    <row r="107" spans="1:11" ht="24.75">
      <c r="A107" s="137">
        <v>100</v>
      </c>
      <c r="B107" s="137" t="s">
        <v>420</v>
      </c>
      <c r="C107" s="137"/>
      <c r="D107" s="137"/>
      <c r="E107" s="137" t="s">
        <v>269</v>
      </c>
      <c r="F107" s="137">
        <v>0</v>
      </c>
      <c r="G107" s="137">
        <v>0</v>
      </c>
      <c r="H107" s="130">
        <v>0</v>
      </c>
      <c r="I107" s="130">
        <v>0</v>
      </c>
      <c r="J107" s="130">
        <v>0</v>
      </c>
      <c r="K107" s="130" t="s">
        <v>394</v>
      </c>
    </row>
    <row r="108" spans="1:11" ht="37.5">
      <c r="A108" s="136">
        <v>101</v>
      </c>
      <c r="B108" s="136" t="s">
        <v>421</v>
      </c>
      <c r="C108" s="136"/>
      <c r="D108" s="136"/>
      <c r="E108" s="136" t="s">
        <v>269</v>
      </c>
      <c r="F108" s="136">
        <v>0</v>
      </c>
      <c r="G108" s="136">
        <v>0</v>
      </c>
      <c r="H108" s="128">
        <v>0</v>
      </c>
      <c r="I108" s="128">
        <v>0</v>
      </c>
      <c r="J108" s="128">
        <v>0</v>
      </c>
      <c r="K108" s="128" t="s">
        <v>394</v>
      </c>
    </row>
    <row r="109" spans="1:11" ht="24.75">
      <c r="A109" s="137">
        <v>102</v>
      </c>
      <c r="B109" s="137" t="s">
        <v>422</v>
      </c>
      <c r="C109" s="137"/>
      <c r="D109" s="137"/>
      <c r="E109" s="137" t="s">
        <v>269</v>
      </c>
      <c r="F109" s="137">
        <v>0</v>
      </c>
      <c r="G109" s="137">
        <v>0</v>
      </c>
      <c r="H109" s="130">
        <v>0</v>
      </c>
      <c r="I109" s="130">
        <v>0</v>
      </c>
      <c r="J109" s="130">
        <v>0</v>
      </c>
      <c r="K109" s="130" t="s">
        <v>394</v>
      </c>
    </row>
    <row r="110" spans="1:11" ht="24.75">
      <c r="A110" s="136">
        <v>103</v>
      </c>
      <c r="B110" s="136" t="s">
        <v>423</v>
      </c>
      <c r="C110" s="136"/>
      <c r="D110" s="136"/>
      <c r="E110" s="136" t="s">
        <v>269</v>
      </c>
      <c r="F110" s="136">
        <v>0</v>
      </c>
      <c r="G110" s="136">
        <v>0</v>
      </c>
      <c r="H110" s="128">
        <v>0</v>
      </c>
      <c r="I110" s="128">
        <v>0</v>
      </c>
      <c r="J110" s="128">
        <v>0</v>
      </c>
      <c r="K110" s="128" t="s">
        <v>394</v>
      </c>
    </row>
    <row r="111" spans="1:11" ht="24.75">
      <c r="A111" s="137">
        <v>104</v>
      </c>
      <c r="B111" s="137" t="s">
        <v>424</v>
      </c>
      <c r="C111" s="137"/>
      <c r="D111" s="137"/>
      <c r="E111" s="137" t="s">
        <v>269</v>
      </c>
      <c r="F111" s="137">
        <v>0</v>
      </c>
      <c r="G111" s="137">
        <v>0</v>
      </c>
      <c r="H111" s="130">
        <v>0</v>
      </c>
      <c r="I111" s="130">
        <v>0</v>
      </c>
      <c r="J111" s="130">
        <v>0</v>
      </c>
      <c r="K111" s="130" t="s">
        <v>394</v>
      </c>
    </row>
    <row r="112" spans="1:11" ht="24.75">
      <c r="A112" s="136">
        <v>105</v>
      </c>
      <c r="B112" s="136" t="s">
        <v>425</v>
      </c>
      <c r="C112" s="136"/>
      <c r="D112" s="136"/>
      <c r="E112" s="136" t="s">
        <v>269</v>
      </c>
      <c r="F112" s="136">
        <v>0</v>
      </c>
      <c r="G112" s="136">
        <v>0</v>
      </c>
      <c r="H112" s="128">
        <v>0</v>
      </c>
      <c r="I112" s="128">
        <v>0</v>
      </c>
      <c r="J112" s="128">
        <v>0</v>
      </c>
      <c r="K112" s="128" t="s">
        <v>394</v>
      </c>
    </row>
    <row r="113" spans="1:11" ht="24.75">
      <c r="A113" s="137">
        <v>106</v>
      </c>
      <c r="B113" s="137" t="s">
        <v>426</v>
      </c>
      <c r="C113" s="137"/>
      <c r="D113" s="137"/>
      <c r="E113" s="137" t="s">
        <v>269</v>
      </c>
      <c r="F113" s="137">
        <v>0</v>
      </c>
      <c r="G113" s="137">
        <v>0</v>
      </c>
      <c r="H113" s="130">
        <v>0</v>
      </c>
      <c r="I113" s="130">
        <v>0</v>
      </c>
      <c r="J113" s="130">
        <v>0</v>
      </c>
      <c r="K113" s="130" t="s">
        <v>394</v>
      </c>
    </row>
    <row r="114" spans="1:11" ht="24.75">
      <c r="A114" s="136">
        <v>107</v>
      </c>
      <c r="B114" s="136" t="s">
        <v>427</v>
      </c>
      <c r="C114" s="136"/>
      <c r="D114" s="136"/>
      <c r="E114" s="136" t="s">
        <v>269</v>
      </c>
      <c r="F114" s="136">
        <v>0</v>
      </c>
      <c r="G114" s="136">
        <v>0</v>
      </c>
      <c r="H114" s="128">
        <v>0</v>
      </c>
      <c r="I114" s="128">
        <v>0</v>
      </c>
      <c r="J114" s="128">
        <v>0</v>
      </c>
      <c r="K114" s="128" t="s">
        <v>394</v>
      </c>
    </row>
    <row r="115" spans="1:11" ht="24.75">
      <c r="A115" s="137">
        <v>108</v>
      </c>
      <c r="B115" s="137" t="s">
        <v>428</v>
      </c>
      <c r="C115" s="137"/>
      <c r="D115" s="137"/>
      <c r="E115" s="137" t="s">
        <v>269</v>
      </c>
      <c r="F115" s="137">
        <v>0</v>
      </c>
      <c r="G115" s="137">
        <v>0</v>
      </c>
      <c r="H115" s="130">
        <v>0</v>
      </c>
      <c r="I115" s="130">
        <v>0</v>
      </c>
      <c r="J115" s="130">
        <v>0</v>
      </c>
      <c r="K115" s="130" t="s">
        <v>394</v>
      </c>
    </row>
    <row r="116" spans="1:11" ht="24.75">
      <c r="A116" s="136">
        <v>109</v>
      </c>
      <c r="B116" s="136" t="s">
        <v>429</v>
      </c>
      <c r="C116" s="136"/>
      <c r="D116" s="136"/>
      <c r="E116" s="136" t="s">
        <v>269</v>
      </c>
      <c r="F116" s="136">
        <v>0</v>
      </c>
      <c r="G116" s="136">
        <v>0</v>
      </c>
      <c r="H116" s="128">
        <v>0</v>
      </c>
      <c r="I116" s="128">
        <v>0</v>
      </c>
      <c r="J116" s="128">
        <v>0</v>
      </c>
      <c r="K116" s="128" t="s">
        <v>394</v>
      </c>
    </row>
    <row r="117" spans="1:11" ht="24.75">
      <c r="A117" s="137">
        <v>110</v>
      </c>
      <c r="B117" s="137" t="s">
        <v>430</v>
      </c>
      <c r="C117" s="137"/>
      <c r="D117" s="137"/>
      <c r="E117" s="137" t="s">
        <v>269</v>
      </c>
      <c r="F117" s="137">
        <v>0</v>
      </c>
      <c r="G117" s="137">
        <v>0</v>
      </c>
      <c r="H117" s="130">
        <v>0</v>
      </c>
      <c r="I117" s="130">
        <v>0</v>
      </c>
      <c r="J117" s="130">
        <v>0</v>
      </c>
      <c r="K117" s="130" t="s">
        <v>394</v>
      </c>
    </row>
    <row r="118" spans="1:11" ht="24.75">
      <c r="A118" s="136">
        <v>111</v>
      </c>
      <c r="B118" s="136" t="s">
        <v>431</v>
      </c>
      <c r="C118" s="136"/>
      <c r="D118" s="136"/>
      <c r="E118" s="136" t="s">
        <v>269</v>
      </c>
      <c r="F118" s="136">
        <v>0</v>
      </c>
      <c r="G118" s="136">
        <v>0</v>
      </c>
      <c r="H118" s="128">
        <v>0</v>
      </c>
      <c r="I118" s="128">
        <v>0</v>
      </c>
      <c r="J118" s="128">
        <v>0</v>
      </c>
      <c r="K118" s="128" t="s">
        <v>394</v>
      </c>
    </row>
    <row r="119" spans="1:11" ht="24.75">
      <c r="A119" s="137">
        <v>112</v>
      </c>
      <c r="B119" s="137" t="s">
        <v>432</v>
      </c>
      <c r="C119" s="137"/>
      <c r="D119" s="137"/>
      <c r="E119" s="137" t="s">
        <v>269</v>
      </c>
      <c r="F119" s="137">
        <v>0</v>
      </c>
      <c r="G119" s="137">
        <v>0</v>
      </c>
      <c r="H119" s="130">
        <v>0</v>
      </c>
      <c r="I119" s="130">
        <v>0</v>
      </c>
      <c r="J119" s="130">
        <v>0</v>
      </c>
      <c r="K119" s="130" t="s">
        <v>394</v>
      </c>
    </row>
    <row r="120" spans="1:11" ht="24.75">
      <c r="A120" s="136">
        <v>113</v>
      </c>
      <c r="B120" s="136" t="s">
        <v>433</v>
      </c>
      <c r="C120" s="136"/>
      <c r="D120" s="136"/>
      <c r="E120" s="136" t="s">
        <v>269</v>
      </c>
      <c r="F120" s="136">
        <v>0</v>
      </c>
      <c r="G120" s="136">
        <v>0</v>
      </c>
      <c r="H120" s="128">
        <v>0</v>
      </c>
      <c r="I120" s="128">
        <v>0</v>
      </c>
      <c r="J120" s="128">
        <v>0</v>
      </c>
      <c r="K120" s="128" t="s">
        <v>394</v>
      </c>
    </row>
    <row r="121" spans="1:11" ht="24.75">
      <c r="A121" s="137">
        <v>114</v>
      </c>
      <c r="B121" s="137" t="s">
        <v>434</v>
      </c>
      <c r="C121" s="137"/>
      <c r="D121" s="137"/>
      <c r="E121" s="137" t="s">
        <v>269</v>
      </c>
      <c r="F121" s="137">
        <v>0</v>
      </c>
      <c r="G121" s="137">
        <v>0</v>
      </c>
      <c r="H121" s="130">
        <v>0</v>
      </c>
      <c r="I121" s="130">
        <v>0</v>
      </c>
      <c r="J121" s="130">
        <v>0</v>
      </c>
      <c r="K121" s="130" t="s">
        <v>394</v>
      </c>
    </row>
    <row r="122" spans="1:11" ht="24.75">
      <c r="A122" s="136">
        <v>115</v>
      </c>
      <c r="B122" s="136" t="s">
        <v>435</v>
      </c>
      <c r="C122" s="136"/>
      <c r="D122" s="136"/>
      <c r="E122" s="136" t="s">
        <v>269</v>
      </c>
      <c r="F122" s="136">
        <v>0</v>
      </c>
      <c r="G122" s="136">
        <v>0</v>
      </c>
      <c r="H122" s="128">
        <v>0</v>
      </c>
      <c r="I122" s="128">
        <v>0</v>
      </c>
      <c r="J122" s="128">
        <v>0</v>
      </c>
      <c r="K122" s="128" t="s">
        <v>394</v>
      </c>
    </row>
    <row r="123" spans="1:11" ht="24.75">
      <c r="A123" s="137">
        <v>116</v>
      </c>
      <c r="B123" s="137" t="s">
        <v>436</v>
      </c>
      <c r="C123" s="137"/>
      <c r="D123" s="137"/>
      <c r="E123" s="137" t="s">
        <v>269</v>
      </c>
      <c r="F123" s="137">
        <v>0</v>
      </c>
      <c r="G123" s="137">
        <v>0</v>
      </c>
      <c r="H123" s="130">
        <v>0</v>
      </c>
      <c r="I123" s="130">
        <v>0</v>
      </c>
      <c r="J123" s="130">
        <v>0</v>
      </c>
      <c r="K123" s="130" t="s">
        <v>394</v>
      </c>
    </row>
    <row r="126" ht="12">
      <c r="A126" s="131" t="s">
        <v>437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26"/>
  <sheetViews>
    <sheetView zoomScalePageLayoutView="0" workbookViewId="0" topLeftCell="A10">
      <selection activeCell="P11" sqref="P11"/>
    </sheetView>
  </sheetViews>
  <sheetFormatPr defaultColWidth="9.140625" defaultRowHeight="12.75"/>
  <sheetData>
    <row r="1" ht="17.25">
      <c r="A1" s="132" t="s">
        <v>631</v>
      </c>
    </row>
    <row r="3" ht="17.25">
      <c r="A3" s="133">
        <v>42629</v>
      </c>
    </row>
    <row r="5" ht="15">
      <c r="A5" s="134" t="s">
        <v>258</v>
      </c>
    </row>
    <row r="7" spans="1:11" ht="25.5">
      <c r="A7" s="135" t="s">
        <v>73</v>
      </c>
      <c r="B7" s="135" t="s">
        <v>259</v>
      </c>
      <c r="C7" s="135" t="s">
        <v>260</v>
      </c>
      <c r="D7" s="135" t="s">
        <v>261</v>
      </c>
      <c r="E7" s="135" t="s">
        <v>262</v>
      </c>
      <c r="F7" s="135" t="s">
        <v>263</v>
      </c>
      <c r="G7" s="135" t="s">
        <v>264</v>
      </c>
      <c r="H7" s="135" t="s">
        <v>68</v>
      </c>
      <c r="I7" s="135" t="s">
        <v>265</v>
      </c>
      <c r="J7" s="135" t="s">
        <v>266</v>
      </c>
      <c r="K7" s="135" t="s">
        <v>267</v>
      </c>
    </row>
    <row r="8" spans="1:11" ht="24.75">
      <c r="A8" s="136">
        <v>1</v>
      </c>
      <c r="B8" s="136" t="s">
        <v>299</v>
      </c>
      <c r="C8" s="136"/>
      <c r="D8" s="136"/>
      <c r="E8" s="136" t="s">
        <v>269</v>
      </c>
      <c r="F8" s="136">
        <v>30</v>
      </c>
      <c r="G8" s="136">
        <v>0</v>
      </c>
      <c r="H8" s="128">
        <v>34</v>
      </c>
      <c r="I8" s="128">
        <v>0.8824</v>
      </c>
      <c r="J8" s="128">
        <v>30</v>
      </c>
      <c r="K8" s="128" t="s">
        <v>270</v>
      </c>
    </row>
    <row r="9" spans="1:11" ht="24.75">
      <c r="A9" s="137">
        <v>2</v>
      </c>
      <c r="B9" s="137" t="s">
        <v>336</v>
      </c>
      <c r="C9" s="137"/>
      <c r="D9" s="137"/>
      <c r="E9" s="137" t="s">
        <v>269</v>
      </c>
      <c r="F9" s="137">
        <v>30</v>
      </c>
      <c r="G9" s="137">
        <v>0</v>
      </c>
      <c r="H9" s="130">
        <v>34</v>
      </c>
      <c r="I9" s="130">
        <v>0.8824</v>
      </c>
      <c r="J9" s="130">
        <v>30</v>
      </c>
      <c r="K9" s="130" t="s">
        <v>270</v>
      </c>
    </row>
    <row r="10" spans="1:11" ht="24.75">
      <c r="A10" s="136">
        <v>3</v>
      </c>
      <c r="B10" s="136" t="s">
        <v>365</v>
      </c>
      <c r="C10" s="136"/>
      <c r="D10" s="136" t="s">
        <v>295</v>
      </c>
      <c r="E10" s="136" t="s">
        <v>296</v>
      </c>
      <c r="F10" s="136">
        <v>30</v>
      </c>
      <c r="G10" s="136">
        <v>0</v>
      </c>
      <c r="H10" s="128">
        <v>34</v>
      </c>
      <c r="I10" s="128">
        <v>0.8824</v>
      </c>
      <c r="J10" s="128">
        <v>30</v>
      </c>
      <c r="K10" s="128" t="s">
        <v>270</v>
      </c>
    </row>
    <row r="11" spans="1:11" ht="24.75">
      <c r="A11" s="137">
        <v>4</v>
      </c>
      <c r="B11" s="137" t="s">
        <v>275</v>
      </c>
      <c r="C11" s="137"/>
      <c r="D11" s="137"/>
      <c r="E11" s="137" t="s">
        <v>269</v>
      </c>
      <c r="F11" s="137">
        <v>30</v>
      </c>
      <c r="G11" s="137">
        <v>0</v>
      </c>
      <c r="H11" s="130">
        <v>36</v>
      </c>
      <c r="I11" s="130">
        <v>0.8333</v>
      </c>
      <c r="J11" s="130">
        <v>28.3307</v>
      </c>
      <c r="K11" s="130" t="s">
        <v>632</v>
      </c>
    </row>
    <row r="12" spans="1:11" ht="24.75">
      <c r="A12" s="136">
        <v>5</v>
      </c>
      <c r="B12" s="136" t="s">
        <v>319</v>
      </c>
      <c r="C12" s="136"/>
      <c r="D12" s="136"/>
      <c r="E12" s="136" t="s">
        <v>269</v>
      </c>
      <c r="F12" s="136">
        <v>30</v>
      </c>
      <c r="G12" s="136">
        <v>0</v>
      </c>
      <c r="H12" s="128">
        <v>36</v>
      </c>
      <c r="I12" s="128">
        <v>0.8333</v>
      </c>
      <c r="J12" s="128">
        <v>28.3307</v>
      </c>
      <c r="K12" s="128" t="s">
        <v>632</v>
      </c>
    </row>
    <row r="13" spans="1:11" ht="24.75">
      <c r="A13" s="137">
        <v>6</v>
      </c>
      <c r="B13" s="137" t="s">
        <v>308</v>
      </c>
      <c r="C13" s="137"/>
      <c r="D13" s="137"/>
      <c r="E13" s="137" t="s">
        <v>269</v>
      </c>
      <c r="F13" s="137">
        <v>30</v>
      </c>
      <c r="G13" s="137">
        <v>0</v>
      </c>
      <c r="H13" s="130">
        <v>37</v>
      </c>
      <c r="I13" s="130">
        <v>0.8108</v>
      </c>
      <c r="J13" s="130">
        <v>27.5657</v>
      </c>
      <c r="K13" s="130" t="s">
        <v>633</v>
      </c>
    </row>
    <row r="14" spans="1:11" ht="24.75">
      <c r="A14" s="136">
        <v>7</v>
      </c>
      <c r="B14" s="136" t="s">
        <v>268</v>
      </c>
      <c r="C14" s="136"/>
      <c r="D14" s="136"/>
      <c r="E14" s="136" t="s">
        <v>269</v>
      </c>
      <c r="F14" s="136">
        <v>30</v>
      </c>
      <c r="G14" s="136">
        <v>0</v>
      </c>
      <c r="H14" s="128">
        <v>37</v>
      </c>
      <c r="I14" s="128">
        <v>0.8108</v>
      </c>
      <c r="J14" s="128">
        <v>27.5657</v>
      </c>
      <c r="K14" s="128" t="s">
        <v>633</v>
      </c>
    </row>
    <row r="15" spans="1:11" ht="24.75">
      <c r="A15" s="137">
        <v>8</v>
      </c>
      <c r="B15" s="137" t="s">
        <v>409</v>
      </c>
      <c r="C15" s="137"/>
      <c r="D15" s="137"/>
      <c r="E15" s="137" t="s">
        <v>269</v>
      </c>
      <c r="F15" s="137">
        <v>30</v>
      </c>
      <c r="G15" s="137">
        <v>0</v>
      </c>
      <c r="H15" s="130">
        <v>37</v>
      </c>
      <c r="I15" s="130">
        <v>0.8108</v>
      </c>
      <c r="J15" s="130">
        <v>27.5657</v>
      </c>
      <c r="K15" s="130" t="s">
        <v>633</v>
      </c>
    </row>
    <row r="16" spans="1:11" ht="12">
      <c r="A16" s="136">
        <v>9</v>
      </c>
      <c r="B16" s="136" t="s">
        <v>321</v>
      </c>
      <c r="C16" s="136"/>
      <c r="D16" s="136"/>
      <c r="E16" s="136" t="s">
        <v>269</v>
      </c>
      <c r="F16" s="136">
        <v>30</v>
      </c>
      <c r="G16" s="136">
        <v>0</v>
      </c>
      <c r="H16" s="128">
        <v>38</v>
      </c>
      <c r="I16" s="128">
        <v>0.7895</v>
      </c>
      <c r="J16" s="128">
        <v>26.8416</v>
      </c>
      <c r="K16" s="128" t="s">
        <v>634</v>
      </c>
    </row>
    <row r="17" spans="1:11" ht="24.75">
      <c r="A17" s="137">
        <v>10</v>
      </c>
      <c r="B17" s="137" t="s">
        <v>340</v>
      </c>
      <c r="C17" s="137"/>
      <c r="D17" s="137"/>
      <c r="E17" s="137" t="s">
        <v>269</v>
      </c>
      <c r="F17" s="137">
        <v>30</v>
      </c>
      <c r="G17" s="137">
        <v>0</v>
      </c>
      <c r="H17" s="130">
        <v>40</v>
      </c>
      <c r="I17" s="130">
        <v>0.75</v>
      </c>
      <c r="J17" s="130">
        <v>25.4986</v>
      </c>
      <c r="K17" s="130" t="s">
        <v>635</v>
      </c>
    </row>
    <row r="18" spans="1:11" ht="24.75">
      <c r="A18" s="136">
        <v>11</v>
      </c>
      <c r="B18" s="136" t="s">
        <v>292</v>
      </c>
      <c r="C18" s="136"/>
      <c r="D18" s="136"/>
      <c r="E18" s="136" t="s">
        <v>269</v>
      </c>
      <c r="F18" s="136">
        <v>30</v>
      </c>
      <c r="G18" s="136">
        <v>0</v>
      </c>
      <c r="H18" s="128">
        <v>41</v>
      </c>
      <c r="I18" s="128">
        <v>0.7317</v>
      </c>
      <c r="J18" s="128">
        <v>24.8765</v>
      </c>
      <c r="K18" s="128" t="s">
        <v>636</v>
      </c>
    </row>
    <row r="19" spans="1:11" ht="24.75">
      <c r="A19" s="137">
        <v>12</v>
      </c>
      <c r="B19" s="137" t="s">
        <v>303</v>
      </c>
      <c r="C19" s="137"/>
      <c r="D19" s="137"/>
      <c r="E19" s="137" t="s">
        <v>269</v>
      </c>
      <c r="F19" s="137">
        <v>30</v>
      </c>
      <c r="G19" s="137">
        <v>0</v>
      </c>
      <c r="H19" s="130">
        <v>41</v>
      </c>
      <c r="I19" s="130">
        <v>0.7317</v>
      </c>
      <c r="J19" s="130">
        <v>24.8765</v>
      </c>
      <c r="K19" s="130" t="s">
        <v>636</v>
      </c>
    </row>
    <row r="20" spans="1:11" ht="24.75">
      <c r="A20" s="136">
        <v>13</v>
      </c>
      <c r="B20" s="136" t="s">
        <v>306</v>
      </c>
      <c r="C20" s="136"/>
      <c r="D20" s="136"/>
      <c r="E20" s="136" t="s">
        <v>269</v>
      </c>
      <c r="F20" s="136">
        <v>30</v>
      </c>
      <c r="G20" s="136">
        <v>0</v>
      </c>
      <c r="H20" s="128">
        <v>42</v>
      </c>
      <c r="I20" s="128">
        <v>0.7143</v>
      </c>
      <c r="J20" s="128">
        <v>24.2849</v>
      </c>
      <c r="K20" s="128" t="s">
        <v>637</v>
      </c>
    </row>
    <row r="21" spans="1:11" ht="24.75">
      <c r="A21" s="137">
        <v>14</v>
      </c>
      <c r="B21" s="137" t="s">
        <v>309</v>
      </c>
      <c r="C21" s="137"/>
      <c r="D21" s="137"/>
      <c r="E21" s="137" t="s">
        <v>269</v>
      </c>
      <c r="F21" s="137">
        <v>30</v>
      </c>
      <c r="G21" s="137">
        <v>0</v>
      </c>
      <c r="H21" s="130">
        <v>42</v>
      </c>
      <c r="I21" s="130">
        <v>0.7143</v>
      </c>
      <c r="J21" s="130">
        <v>24.2849</v>
      </c>
      <c r="K21" s="130" t="s">
        <v>637</v>
      </c>
    </row>
    <row r="22" spans="1:11" ht="24.75">
      <c r="A22" s="136">
        <v>15</v>
      </c>
      <c r="B22" s="136" t="s">
        <v>354</v>
      </c>
      <c r="C22" s="136"/>
      <c r="D22" s="136"/>
      <c r="E22" s="136" t="s">
        <v>269</v>
      </c>
      <c r="F22" s="136">
        <v>30</v>
      </c>
      <c r="G22" s="136">
        <v>0</v>
      </c>
      <c r="H22" s="128">
        <v>42</v>
      </c>
      <c r="I22" s="128">
        <v>0.7143</v>
      </c>
      <c r="J22" s="128">
        <v>24.2849</v>
      </c>
      <c r="K22" s="128" t="s">
        <v>637</v>
      </c>
    </row>
    <row r="23" spans="1:11" ht="24.75">
      <c r="A23" s="137">
        <v>16</v>
      </c>
      <c r="B23" s="137" t="s">
        <v>342</v>
      </c>
      <c r="C23" s="137"/>
      <c r="D23" s="137"/>
      <c r="E23" s="137" t="s">
        <v>269</v>
      </c>
      <c r="F23" s="137">
        <v>30</v>
      </c>
      <c r="G23" s="137">
        <v>0</v>
      </c>
      <c r="H23" s="130">
        <v>42</v>
      </c>
      <c r="I23" s="130">
        <v>0.7143</v>
      </c>
      <c r="J23" s="130">
        <v>24.2849</v>
      </c>
      <c r="K23" s="130" t="s">
        <v>637</v>
      </c>
    </row>
    <row r="24" spans="1:11" ht="24.75">
      <c r="A24" s="136">
        <v>17</v>
      </c>
      <c r="B24" s="136" t="s">
        <v>286</v>
      </c>
      <c r="C24" s="136"/>
      <c r="D24" s="136"/>
      <c r="E24" s="136" t="s">
        <v>269</v>
      </c>
      <c r="F24" s="136">
        <v>30</v>
      </c>
      <c r="G24" s="136">
        <v>0</v>
      </c>
      <c r="H24" s="128">
        <v>43</v>
      </c>
      <c r="I24" s="128">
        <v>0.6977</v>
      </c>
      <c r="J24" s="128">
        <v>23.7205</v>
      </c>
      <c r="K24" s="128" t="s">
        <v>638</v>
      </c>
    </row>
    <row r="25" spans="1:11" ht="24.75">
      <c r="A25" s="137">
        <v>18</v>
      </c>
      <c r="B25" s="137" t="s">
        <v>310</v>
      </c>
      <c r="C25" s="137"/>
      <c r="D25" s="137"/>
      <c r="E25" s="137" t="s">
        <v>269</v>
      </c>
      <c r="F25" s="137">
        <v>30</v>
      </c>
      <c r="G25" s="137">
        <v>0</v>
      </c>
      <c r="H25" s="130">
        <v>44</v>
      </c>
      <c r="I25" s="130">
        <v>0.6818</v>
      </c>
      <c r="J25" s="130">
        <v>23.18</v>
      </c>
      <c r="K25" s="130" t="s">
        <v>639</v>
      </c>
    </row>
    <row r="26" spans="1:11" ht="24.75">
      <c r="A26" s="136">
        <v>19</v>
      </c>
      <c r="B26" s="136" t="s">
        <v>282</v>
      </c>
      <c r="C26" s="136"/>
      <c r="D26" s="136"/>
      <c r="E26" s="136" t="s">
        <v>269</v>
      </c>
      <c r="F26" s="136">
        <v>30</v>
      </c>
      <c r="G26" s="136">
        <v>0</v>
      </c>
      <c r="H26" s="128">
        <v>45</v>
      </c>
      <c r="I26" s="128">
        <v>0.6667</v>
      </c>
      <c r="J26" s="128">
        <v>22.6666</v>
      </c>
      <c r="K26" s="128" t="s">
        <v>640</v>
      </c>
    </row>
    <row r="27" spans="1:11" ht="24.75">
      <c r="A27" s="137">
        <v>20</v>
      </c>
      <c r="B27" s="137" t="s">
        <v>384</v>
      </c>
      <c r="C27" s="137"/>
      <c r="D27" s="137"/>
      <c r="E27" s="137" t="s">
        <v>269</v>
      </c>
      <c r="F27" s="137">
        <v>30</v>
      </c>
      <c r="G27" s="137">
        <v>0</v>
      </c>
      <c r="H27" s="130">
        <v>46</v>
      </c>
      <c r="I27" s="130">
        <v>0.6522</v>
      </c>
      <c r="J27" s="130">
        <v>22.1736</v>
      </c>
      <c r="K27" s="130" t="s">
        <v>641</v>
      </c>
    </row>
    <row r="28" spans="1:11" ht="24.75">
      <c r="A28" s="136">
        <v>21</v>
      </c>
      <c r="B28" s="136" t="s">
        <v>328</v>
      </c>
      <c r="C28" s="136"/>
      <c r="D28" s="136"/>
      <c r="E28" s="136" t="s">
        <v>269</v>
      </c>
      <c r="F28" s="136">
        <v>30</v>
      </c>
      <c r="G28" s="136">
        <v>0</v>
      </c>
      <c r="H28" s="128">
        <v>46</v>
      </c>
      <c r="I28" s="128">
        <v>0.6522</v>
      </c>
      <c r="J28" s="128">
        <v>22.1736</v>
      </c>
      <c r="K28" s="128" t="s">
        <v>641</v>
      </c>
    </row>
    <row r="29" spans="1:11" ht="24.75">
      <c r="A29" s="137">
        <v>22</v>
      </c>
      <c r="B29" s="137" t="s">
        <v>331</v>
      </c>
      <c r="C29" s="137"/>
      <c r="D29" s="137"/>
      <c r="E29" s="137" t="s">
        <v>269</v>
      </c>
      <c r="F29" s="137">
        <v>30</v>
      </c>
      <c r="G29" s="137">
        <v>0</v>
      </c>
      <c r="H29" s="130">
        <v>47</v>
      </c>
      <c r="I29" s="130">
        <v>0.6383</v>
      </c>
      <c r="J29" s="130">
        <v>21.701</v>
      </c>
      <c r="K29" s="130" t="s">
        <v>642</v>
      </c>
    </row>
    <row r="30" spans="1:11" ht="24.75">
      <c r="A30" s="136">
        <v>23</v>
      </c>
      <c r="B30" s="136" t="s">
        <v>297</v>
      </c>
      <c r="C30" s="136"/>
      <c r="D30" s="136"/>
      <c r="E30" s="136" t="s">
        <v>269</v>
      </c>
      <c r="F30" s="136">
        <v>30</v>
      </c>
      <c r="G30" s="136">
        <v>0</v>
      </c>
      <c r="H30" s="128">
        <v>47</v>
      </c>
      <c r="I30" s="128">
        <v>0.6383</v>
      </c>
      <c r="J30" s="128">
        <v>21.701</v>
      </c>
      <c r="K30" s="128" t="s">
        <v>642</v>
      </c>
    </row>
    <row r="31" spans="1:11" ht="24.75">
      <c r="A31" s="137">
        <v>24</v>
      </c>
      <c r="B31" s="137" t="s">
        <v>348</v>
      </c>
      <c r="C31" s="137"/>
      <c r="D31" s="137"/>
      <c r="E31" s="137" t="s">
        <v>269</v>
      </c>
      <c r="F31" s="137">
        <v>30</v>
      </c>
      <c r="G31" s="137">
        <v>0</v>
      </c>
      <c r="H31" s="130">
        <v>47</v>
      </c>
      <c r="I31" s="130">
        <v>0.6383</v>
      </c>
      <c r="J31" s="130">
        <v>21.701</v>
      </c>
      <c r="K31" s="130" t="s">
        <v>642</v>
      </c>
    </row>
    <row r="32" spans="1:11" ht="24.75">
      <c r="A32" s="136">
        <v>25</v>
      </c>
      <c r="B32" s="136" t="s">
        <v>371</v>
      </c>
      <c r="C32" s="136"/>
      <c r="D32" s="136"/>
      <c r="E32" s="136" t="s">
        <v>269</v>
      </c>
      <c r="F32" s="136">
        <v>30</v>
      </c>
      <c r="G32" s="136">
        <v>0</v>
      </c>
      <c r="H32" s="128">
        <v>48</v>
      </c>
      <c r="I32" s="128">
        <v>0.625</v>
      </c>
      <c r="J32" s="128">
        <v>21.2489</v>
      </c>
      <c r="K32" s="128" t="s">
        <v>643</v>
      </c>
    </row>
    <row r="33" spans="1:11" ht="24.75">
      <c r="A33" s="137">
        <v>26</v>
      </c>
      <c r="B33" s="137" t="s">
        <v>393</v>
      </c>
      <c r="C33" s="137"/>
      <c r="D33" s="137" t="s">
        <v>295</v>
      </c>
      <c r="E33" s="137" t="s">
        <v>296</v>
      </c>
      <c r="F33" s="137">
        <v>30</v>
      </c>
      <c r="G33" s="137">
        <v>0</v>
      </c>
      <c r="H33" s="130">
        <v>48</v>
      </c>
      <c r="I33" s="130">
        <v>0.625</v>
      </c>
      <c r="J33" s="130">
        <v>21.2489</v>
      </c>
      <c r="K33" s="130" t="s">
        <v>643</v>
      </c>
    </row>
    <row r="34" spans="1:11" ht="24.75">
      <c r="A34" s="136">
        <v>27</v>
      </c>
      <c r="B34" s="136" t="s">
        <v>396</v>
      </c>
      <c r="C34" s="136"/>
      <c r="D34" s="136"/>
      <c r="E34" s="136" t="s">
        <v>269</v>
      </c>
      <c r="F34" s="136">
        <v>30</v>
      </c>
      <c r="G34" s="136">
        <v>0</v>
      </c>
      <c r="H34" s="128">
        <v>49</v>
      </c>
      <c r="I34" s="128">
        <v>0.6122</v>
      </c>
      <c r="J34" s="128">
        <v>20.8137</v>
      </c>
      <c r="K34" s="128" t="s">
        <v>644</v>
      </c>
    </row>
    <row r="35" spans="1:11" ht="24.75">
      <c r="A35" s="137">
        <v>28</v>
      </c>
      <c r="B35" s="137" t="s">
        <v>312</v>
      </c>
      <c r="C35" s="137"/>
      <c r="D35" s="137"/>
      <c r="E35" s="137" t="s">
        <v>269</v>
      </c>
      <c r="F35" s="137">
        <v>30</v>
      </c>
      <c r="G35" s="137">
        <v>0</v>
      </c>
      <c r="H35" s="130">
        <v>49</v>
      </c>
      <c r="I35" s="130">
        <v>0.6122</v>
      </c>
      <c r="J35" s="130">
        <v>20.8137</v>
      </c>
      <c r="K35" s="130" t="s">
        <v>644</v>
      </c>
    </row>
    <row r="36" spans="1:11" ht="24.75">
      <c r="A36" s="136">
        <v>29</v>
      </c>
      <c r="B36" s="136" t="s">
        <v>350</v>
      </c>
      <c r="C36" s="136"/>
      <c r="D36" s="136"/>
      <c r="E36" s="136" t="s">
        <v>269</v>
      </c>
      <c r="F36" s="136">
        <v>30</v>
      </c>
      <c r="G36" s="136">
        <v>0</v>
      </c>
      <c r="H36" s="128">
        <v>49</v>
      </c>
      <c r="I36" s="128">
        <v>0.6122</v>
      </c>
      <c r="J36" s="128">
        <v>20.8137</v>
      </c>
      <c r="K36" s="128" t="s">
        <v>644</v>
      </c>
    </row>
    <row r="37" spans="1:11" ht="24.75">
      <c r="A37" s="137">
        <v>30</v>
      </c>
      <c r="B37" s="137" t="s">
        <v>294</v>
      </c>
      <c r="C37" s="137"/>
      <c r="D37" s="137" t="s">
        <v>295</v>
      </c>
      <c r="E37" s="137" t="s">
        <v>296</v>
      </c>
      <c r="F37" s="137">
        <v>30</v>
      </c>
      <c r="G37" s="137">
        <v>0</v>
      </c>
      <c r="H37" s="130">
        <v>49</v>
      </c>
      <c r="I37" s="130">
        <v>0.6122</v>
      </c>
      <c r="J37" s="130">
        <v>20.8137</v>
      </c>
      <c r="K37" s="130" t="s">
        <v>644</v>
      </c>
    </row>
    <row r="38" spans="1:11" ht="24.75">
      <c r="A38" s="136">
        <v>31</v>
      </c>
      <c r="B38" s="136" t="s">
        <v>323</v>
      </c>
      <c r="C38" s="136"/>
      <c r="D38" s="136"/>
      <c r="E38" s="136" t="s">
        <v>269</v>
      </c>
      <c r="F38" s="136">
        <v>30</v>
      </c>
      <c r="G38" s="136">
        <v>0</v>
      </c>
      <c r="H38" s="128">
        <v>50</v>
      </c>
      <c r="I38" s="128">
        <v>0.6</v>
      </c>
      <c r="J38" s="128">
        <v>20.3989</v>
      </c>
      <c r="K38" s="128" t="s">
        <v>645</v>
      </c>
    </row>
    <row r="39" spans="1:11" ht="24.75">
      <c r="A39" s="137">
        <v>32</v>
      </c>
      <c r="B39" s="137" t="s">
        <v>333</v>
      </c>
      <c r="C39" s="137"/>
      <c r="D39" s="137" t="s">
        <v>295</v>
      </c>
      <c r="E39" s="137" t="s">
        <v>296</v>
      </c>
      <c r="F39" s="137">
        <v>30</v>
      </c>
      <c r="G39" s="137">
        <v>0</v>
      </c>
      <c r="H39" s="130">
        <v>52</v>
      </c>
      <c r="I39" s="130">
        <v>0.5769</v>
      </c>
      <c r="J39" s="130">
        <v>19.6136</v>
      </c>
      <c r="K39" s="130" t="s">
        <v>646</v>
      </c>
    </row>
    <row r="40" spans="1:11" ht="24.75">
      <c r="A40" s="136">
        <v>33</v>
      </c>
      <c r="B40" s="136" t="s">
        <v>411</v>
      </c>
      <c r="C40" s="136"/>
      <c r="D40" s="136"/>
      <c r="E40" s="136" t="s">
        <v>269</v>
      </c>
      <c r="F40" s="136">
        <v>30</v>
      </c>
      <c r="G40" s="136">
        <v>0</v>
      </c>
      <c r="H40" s="128">
        <v>53</v>
      </c>
      <c r="I40" s="128">
        <v>0.566</v>
      </c>
      <c r="J40" s="128">
        <v>19.243</v>
      </c>
      <c r="K40" s="128" t="s">
        <v>647</v>
      </c>
    </row>
    <row r="41" spans="1:11" ht="24.75">
      <c r="A41" s="137">
        <v>34</v>
      </c>
      <c r="B41" s="137" t="s">
        <v>378</v>
      </c>
      <c r="C41" s="137"/>
      <c r="D41" s="137"/>
      <c r="E41" s="137" t="s">
        <v>269</v>
      </c>
      <c r="F41" s="137">
        <v>30</v>
      </c>
      <c r="G41" s="137">
        <v>0</v>
      </c>
      <c r="H41" s="130">
        <v>54</v>
      </c>
      <c r="I41" s="130">
        <v>0.5556</v>
      </c>
      <c r="J41" s="130">
        <v>18.8894</v>
      </c>
      <c r="K41" s="130" t="s">
        <v>648</v>
      </c>
    </row>
    <row r="42" spans="1:11" ht="24.75">
      <c r="A42" s="136">
        <v>35</v>
      </c>
      <c r="B42" s="136" t="s">
        <v>346</v>
      </c>
      <c r="C42" s="136"/>
      <c r="D42" s="136"/>
      <c r="E42" s="136" t="s">
        <v>269</v>
      </c>
      <c r="F42" s="136">
        <v>30</v>
      </c>
      <c r="G42" s="136">
        <v>0</v>
      </c>
      <c r="H42" s="128">
        <v>54</v>
      </c>
      <c r="I42" s="128">
        <v>0.5556</v>
      </c>
      <c r="J42" s="128">
        <v>18.8894</v>
      </c>
      <c r="K42" s="128" t="s">
        <v>648</v>
      </c>
    </row>
    <row r="43" spans="1:11" ht="24.75">
      <c r="A43" s="137">
        <v>36</v>
      </c>
      <c r="B43" s="137" t="s">
        <v>400</v>
      </c>
      <c r="C43" s="137"/>
      <c r="D43" s="137"/>
      <c r="E43" s="137" t="s">
        <v>269</v>
      </c>
      <c r="F43" s="137">
        <v>30</v>
      </c>
      <c r="G43" s="137">
        <v>0</v>
      </c>
      <c r="H43" s="130">
        <v>54</v>
      </c>
      <c r="I43" s="130">
        <v>0.5556</v>
      </c>
      <c r="J43" s="130">
        <v>18.8894</v>
      </c>
      <c r="K43" s="130" t="s">
        <v>648</v>
      </c>
    </row>
    <row r="44" spans="1:11" ht="24.75">
      <c r="A44" s="136">
        <v>37</v>
      </c>
      <c r="B44" s="136" t="s">
        <v>326</v>
      </c>
      <c r="C44" s="136"/>
      <c r="D44" s="136"/>
      <c r="E44" s="136" t="s">
        <v>269</v>
      </c>
      <c r="F44" s="136">
        <v>30</v>
      </c>
      <c r="G44" s="136">
        <v>0</v>
      </c>
      <c r="H44" s="128">
        <v>54</v>
      </c>
      <c r="I44" s="128">
        <v>0.5556</v>
      </c>
      <c r="J44" s="128">
        <v>18.8894</v>
      </c>
      <c r="K44" s="128" t="s">
        <v>648</v>
      </c>
    </row>
    <row r="45" spans="1:11" ht="24.75">
      <c r="A45" s="137">
        <v>38</v>
      </c>
      <c r="B45" s="137" t="s">
        <v>404</v>
      </c>
      <c r="C45" s="137"/>
      <c r="D45" s="137"/>
      <c r="E45" s="137" t="s">
        <v>269</v>
      </c>
      <c r="F45" s="137">
        <v>30</v>
      </c>
      <c r="G45" s="137">
        <v>0</v>
      </c>
      <c r="H45" s="130">
        <v>54</v>
      </c>
      <c r="I45" s="130">
        <v>0.5556</v>
      </c>
      <c r="J45" s="130">
        <v>18.8894</v>
      </c>
      <c r="K45" s="130" t="s">
        <v>648</v>
      </c>
    </row>
    <row r="46" spans="1:11" ht="24.75">
      <c r="A46" s="136">
        <v>39</v>
      </c>
      <c r="B46" s="136" t="s">
        <v>407</v>
      </c>
      <c r="C46" s="136"/>
      <c r="D46" s="136"/>
      <c r="E46" s="136" t="s">
        <v>269</v>
      </c>
      <c r="F46" s="136">
        <v>30</v>
      </c>
      <c r="G46" s="136">
        <v>0</v>
      </c>
      <c r="H46" s="128">
        <v>55</v>
      </c>
      <c r="I46" s="128">
        <v>0.5455</v>
      </c>
      <c r="J46" s="128">
        <v>18.546</v>
      </c>
      <c r="K46" s="128" t="s">
        <v>649</v>
      </c>
    </row>
    <row r="47" spans="1:11" ht="24.75">
      <c r="A47" s="137">
        <v>40</v>
      </c>
      <c r="B47" s="137" t="s">
        <v>385</v>
      </c>
      <c r="C47" s="137"/>
      <c r="D47" s="137"/>
      <c r="E47" s="137" t="s">
        <v>269</v>
      </c>
      <c r="F47" s="137">
        <v>30</v>
      </c>
      <c r="G47" s="137">
        <v>0</v>
      </c>
      <c r="H47" s="130">
        <v>57</v>
      </c>
      <c r="I47" s="130">
        <v>0.5263</v>
      </c>
      <c r="J47" s="130">
        <v>17.8932</v>
      </c>
      <c r="K47" s="130" t="s">
        <v>650</v>
      </c>
    </row>
    <row r="48" spans="1:11" ht="24.75">
      <c r="A48" s="136">
        <v>41</v>
      </c>
      <c r="B48" s="136" t="s">
        <v>280</v>
      </c>
      <c r="C48" s="136"/>
      <c r="D48" s="136"/>
      <c r="E48" s="136" t="s">
        <v>269</v>
      </c>
      <c r="F48" s="136">
        <v>30</v>
      </c>
      <c r="G48" s="136">
        <v>0</v>
      </c>
      <c r="H48" s="128">
        <v>58</v>
      </c>
      <c r="I48" s="128">
        <v>0.5172</v>
      </c>
      <c r="J48" s="128">
        <v>17.5839</v>
      </c>
      <c r="K48" s="128" t="s">
        <v>651</v>
      </c>
    </row>
    <row r="49" spans="1:11" ht="24.75">
      <c r="A49" s="137">
        <v>42</v>
      </c>
      <c r="B49" s="137" t="s">
        <v>291</v>
      </c>
      <c r="C49" s="137"/>
      <c r="D49" s="137"/>
      <c r="E49" s="137" t="s">
        <v>269</v>
      </c>
      <c r="F49" s="137">
        <v>30</v>
      </c>
      <c r="G49" s="137">
        <v>0</v>
      </c>
      <c r="H49" s="130">
        <v>58</v>
      </c>
      <c r="I49" s="130">
        <v>0.5172</v>
      </c>
      <c r="J49" s="130">
        <v>17.5839</v>
      </c>
      <c r="K49" s="130" t="s">
        <v>651</v>
      </c>
    </row>
    <row r="50" spans="1:11" ht="24.75">
      <c r="A50" s="136">
        <v>43</v>
      </c>
      <c r="B50" s="136" t="s">
        <v>277</v>
      </c>
      <c r="C50" s="136"/>
      <c r="D50" s="136"/>
      <c r="E50" s="136" t="s">
        <v>269</v>
      </c>
      <c r="F50" s="136">
        <v>30</v>
      </c>
      <c r="G50" s="136">
        <v>0</v>
      </c>
      <c r="H50" s="128">
        <v>59</v>
      </c>
      <c r="I50" s="128">
        <v>0.5085</v>
      </c>
      <c r="J50" s="128">
        <v>17.2881</v>
      </c>
      <c r="K50" s="128" t="s">
        <v>652</v>
      </c>
    </row>
    <row r="51" spans="1:11" ht="24.75">
      <c r="A51" s="137">
        <v>44</v>
      </c>
      <c r="B51" s="137" t="s">
        <v>329</v>
      </c>
      <c r="C51" s="137"/>
      <c r="D51" s="137"/>
      <c r="E51" s="137" t="s">
        <v>269</v>
      </c>
      <c r="F51" s="137">
        <v>30</v>
      </c>
      <c r="G51" s="137">
        <v>0</v>
      </c>
      <c r="H51" s="130">
        <v>59</v>
      </c>
      <c r="I51" s="130">
        <v>0.5085</v>
      </c>
      <c r="J51" s="130">
        <v>17.2881</v>
      </c>
      <c r="K51" s="130" t="s">
        <v>652</v>
      </c>
    </row>
    <row r="52" spans="1:11" ht="24.75">
      <c r="A52" s="136">
        <v>45</v>
      </c>
      <c r="B52" s="136" t="s">
        <v>273</v>
      </c>
      <c r="C52" s="136"/>
      <c r="D52" s="136"/>
      <c r="E52" s="136" t="s">
        <v>269</v>
      </c>
      <c r="F52" s="136">
        <v>30</v>
      </c>
      <c r="G52" s="136">
        <v>0</v>
      </c>
      <c r="H52" s="128">
        <v>59</v>
      </c>
      <c r="I52" s="128">
        <v>0.5085</v>
      </c>
      <c r="J52" s="128">
        <v>17.2881</v>
      </c>
      <c r="K52" s="128" t="s">
        <v>652</v>
      </c>
    </row>
    <row r="53" spans="1:11" ht="24.75">
      <c r="A53" s="137">
        <v>46</v>
      </c>
      <c r="B53" s="137" t="s">
        <v>345</v>
      </c>
      <c r="C53" s="137"/>
      <c r="D53" s="137"/>
      <c r="E53" s="137" t="s">
        <v>269</v>
      </c>
      <c r="F53" s="137">
        <v>30</v>
      </c>
      <c r="G53" s="137">
        <v>0</v>
      </c>
      <c r="H53" s="130">
        <v>59</v>
      </c>
      <c r="I53" s="130">
        <v>0.5085</v>
      </c>
      <c r="J53" s="130">
        <v>17.2881</v>
      </c>
      <c r="K53" s="130" t="s">
        <v>652</v>
      </c>
    </row>
    <row r="54" spans="1:11" ht="24.75">
      <c r="A54" s="136">
        <v>47</v>
      </c>
      <c r="B54" s="136" t="s">
        <v>325</v>
      </c>
      <c r="C54" s="136"/>
      <c r="D54" s="136"/>
      <c r="E54" s="136" t="s">
        <v>269</v>
      </c>
      <c r="F54" s="136">
        <v>30</v>
      </c>
      <c r="G54" s="136">
        <v>0</v>
      </c>
      <c r="H54" s="128">
        <v>59</v>
      </c>
      <c r="I54" s="128">
        <v>0.5085</v>
      </c>
      <c r="J54" s="128">
        <v>17.2881</v>
      </c>
      <c r="K54" s="128" t="s">
        <v>652</v>
      </c>
    </row>
    <row r="55" spans="1:11" ht="24.75">
      <c r="A55" s="137">
        <v>48</v>
      </c>
      <c r="B55" s="137" t="s">
        <v>271</v>
      </c>
      <c r="C55" s="137"/>
      <c r="D55" s="137"/>
      <c r="E55" s="137" t="s">
        <v>269</v>
      </c>
      <c r="F55" s="137">
        <v>30</v>
      </c>
      <c r="G55" s="137">
        <v>0</v>
      </c>
      <c r="H55" s="130">
        <v>60</v>
      </c>
      <c r="I55" s="130">
        <v>0.5</v>
      </c>
      <c r="J55" s="130">
        <v>16.9991</v>
      </c>
      <c r="K55" s="130" t="s">
        <v>653</v>
      </c>
    </row>
    <row r="56" spans="1:11" ht="24.75">
      <c r="A56" s="136">
        <v>49</v>
      </c>
      <c r="B56" s="136" t="s">
        <v>375</v>
      </c>
      <c r="C56" s="136"/>
      <c r="D56" s="136"/>
      <c r="E56" s="136" t="s">
        <v>269</v>
      </c>
      <c r="F56" s="136">
        <v>30</v>
      </c>
      <c r="G56" s="136">
        <v>0</v>
      </c>
      <c r="H56" s="128">
        <v>61</v>
      </c>
      <c r="I56" s="128">
        <v>0.4918</v>
      </c>
      <c r="J56" s="128">
        <v>16.7203</v>
      </c>
      <c r="K56" s="128" t="s">
        <v>654</v>
      </c>
    </row>
    <row r="57" spans="1:11" ht="24.75">
      <c r="A57" s="137">
        <v>50</v>
      </c>
      <c r="B57" s="137" t="s">
        <v>334</v>
      </c>
      <c r="C57" s="137"/>
      <c r="D57" s="137"/>
      <c r="E57" s="137" t="s">
        <v>269</v>
      </c>
      <c r="F57" s="137">
        <v>30</v>
      </c>
      <c r="G57" s="137">
        <v>0</v>
      </c>
      <c r="H57" s="130">
        <v>62</v>
      </c>
      <c r="I57" s="130">
        <v>0.4839</v>
      </c>
      <c r="J57" s="130">
        <v>16.4517</v>
      </c>
      <c r="K57" s="130" t="s">
        <v>655</v>
      </c>
    </row>
    <row r="58" spans="1:11" ht="24.75">
      <c r="A58" s="136">
        <v>51</v>
      </c>
      <c r="B58" s="136" t="s">
        <v>316</v>
      </c>
      <c r="C58" s="136"/>
      <c r="D58" s="136"/>
      <c r="E58" s="136" t="s">
        <v>269</v>
      </c>
      <c r="F58" s="136">
        <v>30</v>
      </c>
      <c r="G58" s="136">
        <v>0</v>
      </c>
      <c r="H58" s="128">
        <v>63</v>
      </c>
      <c r="I58" s="128">
        <v>0.4762</v>
      </c>
      <c r="J58" s="128">
        <v>16.1899</v>
      </c>
      <c r="K58" s="128" t="s">
        <v>656</v>
      </c>
    </row>
    <row r="59" spans="1:11" ht="24.75">
      <c r="A59" s="137">
        <v>52</v>
      </c>
      <c r="B59" s="137" t="s">
        <v>382</v>
      </c>
      <c r="C59" s="137"/>
      <c r="D59" s="137"/>
      <c r="E59" s="137" t="s">
        <v>269</v>
      </c>
      <c r="F59" s="137">
        <v>30</v>
      </c>
      <c r="G59" s="137">
        <v>0</v>
      </c>
      <c r="H59" s="130">
        <v>63</v>
      </c>
      <c r="I59" s="130">
        <v>0.4762</v>
      </c>
      <c r="J59" s="130">
        <v>16.1899</v>
      </c>
      <c r="K59" s="130" t="s">
        <v>656</v>
      </c>
    </row>
    <row r="60" spans="1:11" ht="24.75">
      <c r="A60" s="136">
        <v>53</v>
      </c>
      <c r="B60" s="136" t="s">
        <v>389</v>
      </c>
      <c r="C60" s="136"/>
      <c r="D60" s="136"/>
      <c r="E60" s="136" t="s">
        <v>269</v>
      </c>
      <c r="F60" s="136">
        <v>30</v>
      </c>
      <c r="G60" s="136">
        <v>0</v>
      </c>
      <c r="H60" s="128">
        <v>64</v>
      </c>
      <c r="I60" s="128">
        <v>0.4688</v>
      </c>
      <c r="J60" s="128">
        <v>15.9383</v>
      </c>
      <c r="K60" s="128" t="s">
        <v>657</v>
      </c>
    </row>
    <row r="61" spans="1:11" ht="24.75">
      <c r="A61" s="137">
        <v>54</v>
      </c>
      <c r="B61" s="137" t="s">
        <v>337</v>
      </c>
      <c r="C61" s="137"/>
      <c r="D61" s="137"/>
      <c r="E61" s="137" t="s">
        <v>269</v>
      </c>
      <c r="F61" s="137">
        <v>30</v>
      </c>
      <c r="G61" s="137">
        <v>0</v>
      </c>
      <c r="H61" s="130">
        <v>64</v>
      </c>
      <c r="I61" s="130">
        <v>0.4688</v>
      </c>
      <c r="J61" s="130">
        <v>15.9383</v>
      </c>
      <c r="K61" s="130" t="s">
        <v>657</v>
      </c>
    </row>
    <row r="62" spans="1:11" ht="24.75">
      <c r="A62" s="136">
        <v>55</v>
      </c>
      <c r="B62" s="136" t="s">
        <v>361</v>
      </c>
      <c r="C62" s="136"/>
      <c r="D62" s="136"/>
      <c r="E62" s="136" t="s">
        <v>269</v>
      </c>
      <c r="F62" s="136">
        <v>30</v>
      </c>
      <c r="G62" s="136">
        <v>0</v>
      </c>
      <c r="H62" s="128">
        <v>65</v>
      </c>
      <c r="I62" s="128">
        <v>0.4615</v>
      </c>
      <c r="J62" s="128">
        <v>15.6902</v>
      </c>
      <c r="K62" s="128" t="s">
        <v>658</v>
      </c>
    </row>
    <row r="63" spans="1:11" ht="24.75">
      <c r="A63" s="137">
        <v>56</v>
      </c>
      <c r="B63" s="137" t="s">
        <v>352</v>
      </c>
      <c r="C63" s="137"/>
      <c r="D63" s="137"/>
      <c r="E63" s="137" t="s">
        <v>269</v>
      </c>
      <c r="F63" s="137">
        <v>30</v>
      </c>
      <c r="G63" s="137">
        <v>0</v>
      </c>
      <c r="H63" s="130">
        <v>65</v>
      </c>
      <c r="I63" s="130">
        <v>0.4615</v>
      </c>
      <c r="J63" s="130">
        <v>15.6902</v>
      </c>
      <c r="K63" s="130" t="s">
        <v>658</v>
      </c>
    </row>
    <row r="64" spans="1:11" ht="24.75">
      <c r="A64" s="136">
        <v>57</v>
      </c>
      <c r="B64" s="136" t="s">
        <v>398</v>
      </c>
      <c r="C64" s="136"/>
      <c r="D64" s="136"/>
      <c r="E64" s="136" t="s">
        <v>269</v>
      </c>
      <c r="F64" s="136">
        <v>30</v>
      </c>
      <c r="G64" s="136">
        <v>0</v>
      </c>
      <c r="H64" s="128">
        <v>65</v>
      </c>
      <c r="I64" s="128">
        <v>0.4615</v>
      </c>
      <c r="J64" s="128">
        <v>15.6902</v>
      </c>
      <c r="K64" s="128" t="s">
        <v>658</v>
      </c>
    </row>
    <row r="65" spans="1:11" ht="24.75">
      <c r="A65" s="137">
        <v>58</v>
      </c>
      <c r="B65" s="137" t="s">
        <v>311</v>
      </c>
      <c r="C65" s="137"/>
      <c r="D65" s="137"/>
      <c r="E65" s="137" t="s">
        <v>269</v>
      </c>
      <c r="F65" s="137">
        <v>30</v>
      </c>
      <c r="G65" s="137">
        <v>0</v>
      </c>
      <c r="H65" s="130">
        <v>65</v>
      </c>
      <c r="I65" s="130">
        <v>0.4615</v>
      </c>
      <c r="J65" s="130">
        <v>15.6902</v>
      </c>
      <c r="K65" s="130" t="s">
        <v>658</v>
      </c>
    </row>
    <row r="66" spans="1:11" ht="24.75">
      <c r="A66" s="136">
        <v>59</v>
      </c>
      <c r="B66" s="136" t="s">
        <v>284</v>
      </c>
      <c r="C66" s="136"/>
      <c r="D66" s="136"/>
      <c r="E66" s="136" t="s">
        <v>269</v>
      </c>
      <c r="F66" s="136">
        <v>30</v>
      </c>
      <c r="G66" s="136">
        <v>0</v>
      </c>
      <c r="H66" s="128">
        <v>66</v>
      </c>
      <c r="I66" s="128">
        <v>0.4545</v>
      </c>
      <c r="J66" s="128">
        <v>15.4522</v>
      </c>
      <c r="K66" s="128" t="s">
        <v>659</v>
      </c>
    </row>
    <row r="67" spans="1:11" ht="24.75">
      <c r="A67" s="137">
        <v>60</v>
      </c>
      <c r="B67" s="137" t="s">
        <v>363</v>
      </c>
      <c r="C67" s="137"/>
      <c r="D67" s="137" t="s">
        <v>295</v>
      </c>
      <c r="E67" s="137" t="s">
        <v>296</v>
      </c>
      <c r="F67" s="137">
        <v>30</v>
      </c>
      <c r="G67" s="137">
        <v>0</v>
      </c>
      <c r="H67" s="130">
        <v>68</v>
      </c>
      <c r="I67" s="130">
        <v>0.4412</v>
      </c>
      <c r="J67" s="130">
        <v>15</v>
      </c>
      <c r="K67" s="130" t="s">
        <v>449</v>
      </c>
    </row>
    <row r="68" spans="1:11" ht="24.75">
      <c r="A68" s="136">
        <v>61</v>
      </c>
      <c r="B68" s="136" t="s">
        <v>395</v>
      </c>
      <c r="C68" s="136"/>
      <c r="D68" s="136"/>
      <c r="E68" s="136" t="s">
        <v>269</v>
      </c>
      <c r="F68" s="136">
        <v>30</v>
      </c>
      <c r="G68" s="136">
        <v>0</v>
      </c>
      <c r="H68" s="128">
        <v>71</v>
      </c>
      <c r="I68" s="128">
        <v>0.4225</v>
      </c>
      <c r="J68" s="128">
        <v>14.3642</v>
      </c>
      <c r="K68" s="128" t="s">
        <v>660</v>
      </c>
    </row>
    <row r="69" spans="1:11" ht="24.75">
      <c r="A69" s="137">
        <v>62</v>
      </c>
      <c r="B69" s="137" t="s">
        <v>410</v>
      </c>
      <c r="C69" s="137"/>
      <c r="D69" s="137"/>
      <c r="E69" s="137" t="s">
        <v>269</v>
      </c>
      <c r="F69" s="137">
        <v>30</v>
      </c>
      <c r="G69" s="137">
        <v>0</v>
      </c>
      <c r="H69" s="130">
        <v>72</v>
      </c>
      <c r="I69" s="130">
        <v>0.4167</v>
      </c>
      <c r="J69" s="130">
        <v>14.167</v>
      </c>
      <c r="K69" s="130" t="s">
        <v>661</v>
      </c>
    </row>
    <row r="70" spans="1:11" ht="24.75">
      <c r="A70" s="136">
        <v>63</v>
      </c>
      <c r="B70" s="136" t="s">
        <v>355</v>
      </c>
      <c r="C70" s="136"/>
      <c r="D70" s="136"/>
      <c r="E70" s="136" t="s">
        <v>269</v>
      </c>
      <c r="F70" s="136">
        <v>30</v>
      </c>
      <c r="G70" s="136">
        <v>0</v>
      </c>
      <c r="H70" s="128">
        <v>76</v>
      </c>
      <c r="I70" s="128">
        <v>0.3947</v>
      </c>
      <c r="J70" s="128">
        <v>13.4191</v>
      </c>
      <c r="K70" s="128" t="s">
        <v>662</v>
      </c>
    </row>
    <row r="71" spans="1:11" ht="24.75">
      <c r="A71" s="137">
        <v>64</v>
      </c>
      <c r="B71" s="137" t="s">
        <v>408</v>
      </c>
      <c r="C71" s="137"/>
      <c r="D71" s="137"/>
      <c r="E71" s="137" t="s">
        <v>269</v>
      </c>
      <c r="F71" s="137">
        <v>30</v>
      </c>
      <c r="G71" s="137">
        <v>0</v>
      </c>
      <c r="H71" s="130">
        <v>77</v>
      </c>
      <c r="I71" s="130">
        <v>0.3896</v>
      </c>
      <c r="J71" s="130">
        <v>13.2457</v>
      </c>
      <c r="K71" s="130" t="s">
        <v>663</v>
      </c>
    </row>
    <row r="72" spans="1:11" ht="24.75">
      <c r="A72" s="136">
        <v>65</v>
      </c>
      <c r="B72" s="136" t="s">
        <v>357</v>
      </c>
      <c r="C72" s="136"/>
      <c r="D72" s="136"/>
      <c r="E72" s="136" t="s">
        <v>269</v>
      </c>
      <c r="F72" s="136">
        <v>30</v>
      </c>
      <c r="G72" s="136">
        <v>0</v>
      </c>
      <c r="H72" s="128">
        <v>78</v>
      </c>
      <c r="I72" s="128">
        <v>0.3846</v>
      </c>
      <c r="J72" s="128">
        <v>13.0757</v>
      </c>
      <c r="K72" s="128" t="s">
        <v>664</v>
      </c>
    </row>
    <row r="73" spans="1:11" ht="24.75">
      <c r="A73" s="137">
        <v>66</v>
      </c>
      <c r="B73" s="137" t="s">
        <v>369</v>
      </c>
      <c r="C73" s="137"/>
      <c r="D73" s="137"/>
      <c r="E73" s="137" t="s">
        <v>269</v>
      </c>
      <c r="F73" s="137">
        <v>30</v>
      </c>
      <c r="G73" s="137">
        <v>0</v>
      </c>
      <c r="H73" s="130">
        <v>78</v>
      </c>
      <c r="I73" s="130">
        <v>0.3846</v>
      </c>
      <c r="J73" s="130">
        <v>13.0757</v>
      </c>
      <c r="K73" s="130" t="s">
        <v>664</v>
      </c>
    </row>
    <row r="74" spans="1:11" ht="24.75">
      <c r="A74" s="136">
        <v>67</v>
      </c>
      <c r="B74" s="136" t="s">
        <v>281</v>
      </c>
      <c r="C74" s="136"/>
      <c r="D74" s="136"/>
      <c r="E74" s="136" t="s">
        <v>269</v>
      </c>
      <c r="F74" s="136">
        <v>30</v>
      </c>
      <c r="G74" s="136">
        <v>0</v>
      </c>
      <c r="H74" s="128">
        <v>79</v>
      </c>
      <c r="I74" s="128">
        <v>0.3797</v>
      </c>
      <c r="J74" s="128">
        <v>12.9091</v>
      </c>
      <c r="K74" s="128" t="s">
        <v>665</v>
      </c>
    </row>
    <row r="75" spans="1:11" ht="24.75">
      <c r="A75" s="137">
        <v>68</v>
      </c>
      <c r="B75" s="137" t="s">
        <v>377</v>
      </c>
      <c r="C75" s="137"/>
      <c r="D75" s="137"/>
      <c r="E75" s="137" t="s">
        <v>269</v>
      </c>
      <c r="F75" s="137">
        <v>30</v>
      </c>
      <c r="G75" s="137">
        <v>0</v>
      </c>
      <c r="H75" s="130">
        <v>80</v>
      </c>
      <c r="I75" s="130">
        <v>0.375</v>
      </c>
      <c r="J75" s="130">
        <v>12.7493</v>
      </c>
      <c r="K75" s="130" t="s">
        <v>666</v>
      </c>
    </row>
    <row r="76" spans="1:11" ht="24.75">
      <c r="A76" s="136">
        <v>69</v>
      </c>
      <c r="B76" s="136" t="s">
        <v>343</v>
      </c>
      <c r="C76" s="136"/>
      <c r="D76" s="136"/>
      <c r="E76" s="136" t="s">
        <v>269</v>
      </c>
      <c r="F76" s="136">
        <v>30</v>
      </c>
      <c r="G76" s="136">
        <v>0</v>
      </c>
      <c r="H76" s="128">
        <v>86</v>
      </c>
      <c r="I76" s="128">
        <v>0.3488</v>
      </c>
      <c r="J76" s="128">
        <v>11.8586</v>
      </c>
      <c r="K76" s="128" t="s">
        <v>667</v>
      </c>
    </row>
    <row r="77" spans="1:11" ht="24.75">
      <c r="A77" s="137">
        <v>70</v>
      </c>
      <c r="B77" s="137" t="s">
        <v>315</v>
      </c>
      <c r="C77" s="137"/>
      <c r="D77" s="137"/>
      <c r="E77" s="137" t="s">
        <v>269</v>
      </c>
      <c r="F77" s="137">
        <v>30</v>
      </c>
      <c r="G77" s="137">
        <v>0</v>
      </c>
      <c r="H77" s="130">
        <v>86</v>
      </c>
      <c r="I77" s="130">
        <v>0.3488</v>
      </c>
      <c r="J77" s="130">
        <v>11.8586</v>
      </c>
      <c r="K77" s="130" t="s">
        <v>667</v>
      </c>
    </row>
    <row r="78" spans="1:11" ht="24.75">
      <c r="A78" s="136">
        <v>71</v>
      </c>
      <c r="B78" s="136" t="s">
        <v>367</v>
      </c>
      <c r="C78" s="136"/>
      <c r="D78" s="136" t="s">
        <v>295</v>
      </c>
      <c r="E78" s="136" t="s">
        <v>296</v>
      </c>
      <c r="F78" s="136">
        <v>30</v>
      </c>
      <c r="G78" s="136">
        <v>0</v>
      </c>
      <c r="H78" s="128">
        <v>87</v>
      </c>
      <c r="I78" s="128">
        <v>0.3448</v>
      </c>
      <c r="J78" s="128">
        <v>11.7226</v>
      </c>
      <c r="K78" s="128" t="s">
        <v>668</v>
      </c>
    </row>
    <row r="79" spans="1:11" ht="24.75">
      <c r="A79" s="137">
        <v>72</v>
      </c>
      <c r="B79" s="137" t="s">
        <v>289</v>
      </c>
      <c r="C79" s="137"/>
      <c r="D79" s="137"/>
      <c r="E79" s="137" t="s">
        <v>269</v>
      </c>
      <c r="F79" s="137">
        <v>30</v>
      </c>
      <c r="G79" s="137">
        <v>0</v>
      </c>
      <c r="H79" s="130">
        <v>90</v>
      </c>
      <c r="I79" s="130">
        <v>0.3333</v>
      </c>
      <c r="J79" s="130">
        <v>11.3316</v>
      </c>
      <c r="K79" s="130" t="s">
        <v>669</v>
      </c>
    </row>
    <row r="80" spans="1:11" ht="24.75">
      <c r="A80" s="136">
        <v>73</v>
      </c>
      <c r="B80" s="136" t="s">
        <v>391</v>
      </c>
      <c r="C80" s="136"/>
      <c r="D80" s="136"/>
      <c r="E80" s="136" t="s">
        <v>269</v>
      </c>
      <c r="F80" s="136">
        <v>30</v>
      </c>
      <c r="G80" s="136">
        <v>0</v>
      </c>
      <c r="H80" s="128">
        <v>91</v>
      </c>
      <c r="I80" s="128">
        <v>0.3297</v>
      </c>
      <c r="J80" s="128">
        <v>11.2092</v>
      </c>
      <c r="K80" s="128" t="s">
        <v>670</v>
      </c>
    </row>
    <row r="81" spans="1:11" ht="24.75">
      <c r="A81" s="137">
        <v>74</v>
      </c>
      <c r="B81" s="137" t="s">
        <v>279</v>
      </c>
      <c r="C81" s="137"/>
      <c r="D81" s="137"/>
      <c r="E81" s="137" t="s">
        <v>269</v>
      </c>
      <c r="F81" s="137">
        <v>30</v>
      </c>
      <c r="G81" s="137">
        <v>0</v>
      </c>
      <c r="H81" s="130">
        <v>91</v>
      </c>
      <c r="I81" s="130">
        <v>0.3297</v>
      </c>
      <c r="J81" s="130">
        <v>11.2092</v>
      </c>
      <c r="K81" s="130" t="s">
        <v>670</v>
      </c>
    </row>
    <row r="82" spans="1:11" ht="24.75">
      <c r="A82" s="136">
        <v>75</v>
      </c>
      <c r="B82" s="136" t="s">
        <v>403</v>
      </c>
      <c r="C82" s="136"/>
      <c r="D82" s="136"/>
      <c r="E82" s="136" t="s">
        <v>269</v>
      </c>
      <c r="F82" s="136">
        <v>30</v>
      </c>
      <c r="G82" s="136">
        <v>0</v>
      </c>
      <c r="H82" s="128">
        <v>92</v>
      </c>
      <c r="I82" s="128">
        <v>0.3261</v>
      </c>
      <c r="J82" s="128">
        <v>11.0868</v>
      </c>
      <c r="K82" s="128" t="s">
        <v>671</v>
      </c>
    </row>
    <row r="83" spans="1:11" ht="24.75">
      <c r="A83" s="137">
        <v>76</v>
      </c>
      <c r="B83" s="137" t="s">
        <v>387</v>
      </c>
      <c r="C83" s="137"/>
      <c r="D83" s="137"/>
      <c r="E83" s="137" t="s">
        <v>269</v>
      </c>
      <c r="F83" s="137">
        <v>30</v>
      </c>
      <c r="G83" s="137">
        <v>0</v>
      </c>
      <c r="H83" s="130">
        <v>93</v>
      </c>
      <c r="I83" s="130">
        <v>0.3226</v>
      </c>
      <c r="J83" s="130">
        <v>10.9678</v>
      </c>
      <c r="K83" s="130" t="s">
        <v>672</v>
      </c>
    </row>
    <row r="84" spans="1:11" ht="24.75">
      <c r="A84" s="136">
        <v>77</v>
      </c>
      <c r="B84" s="136" t="s">
        <v>399</v>
      </c>
      <c r="C84" s="136"/>
      <c r="D84" s="136"/>
      <c r="E84" s="136" t="s">
        <v>269</v>
      </c>
      <c r="F84" s="136">
        <v>30</v>
      </c>
      <c r="G84" s="136">
        <v>0</v>
      </c>
      <c r="H84" s="128">
        <v>94</v>
      </c>
      <c r="I84" s="128">
        <v>0.3191</v>
      </c>
      <c r="J84" s="128">
        <v>10.8488</v>
      </c>
      <c r="K84" s="128" t="s">
        <v>673</v>
      </c>
    </row>
    <row r="85" spans="1:11" ht="24.75">
      <c r="A85" s="137">
        <v>78</v>
      </c>
      <c r="B85" s="137" t="s">
        <v>406</v>
      </c>
      <c r="C85" s="137"/>
      <c r="D85" s="137" t="s">
        <v>295</v>
      </c>
      <c r="E85" s="137" t="s">
        <v>296</v>
      </c>
      <c r="F85" s="137">
        <v>30</v>
      </c>
      <c r="G85" s="137">
        <v>0</v>
      </c>
      <c r="H85" s="130">
        <v>94</v>
      </c>
      <c r="I85" s="130">
        <v>0.3191</v>
      </c>
      <c r="J85" s="130">
        <v>10.8488</v>
      </c>
      <c r="K85" s="130" t="s">
        <v>673</v>
      </c>
    </row>
    <row r="86" spans="1:11" ht="24.75">
      <c r="A86" s="136">
        <v>79</v>
      </c>
      <c r="B86" s="136" t="s">
        <v>288</v>
      </c>
      <c r="C86" s="136"/>
      <c r="D86" s="136"/>
      <c r="E86" s="136" t="s">
        <v>269</v>
      </c>
      <c r="F86" s="136">
        <v>30</v>
      </c>
      <c r="G86" s="136">
        <v>0</v>
      </c>
      <c r="H86" s="128">
        <v>95</v>
      </c>
      <c r="I86" s="128">
        <v>0.3158</v>
      </c>
      <c r="J86" s="128">
        <v>10.7366</v>
      </c>
      <c r="K86" s="128" t="s">
        <v>674</v>
      </c>
    </row>
    <row r="87" spans="1:11" ht="24.75">
      <c r="A87" s="137">
        <v>80</v>
      </c>
      <c r="B87" s="137" t="s">
        <v>339</v>
      </c>
      <c r="C87" s="137"/>
      <c r="D87" s="137"/>
      <c r="E87" s="137" t="s">
        <v>269</v>
      </c>
      <c r="F87" s="137">
        <v>30</v>
      </c>
      <c r="G87" s="137">
        <v>0</v>
      </c>
      <c r="H87" s="130">
        <v>96</v>
      </c>
      <c r="I87" s="130">
        <v>0.3125</v>
      </c>
      <c r="J87" s="130">
        <v>10.6244</v>
      </c>
      <c r="K87" s="130" t="s">
        <v>675</v>
      </c>
    </row>
    <row r="88" spans="1:11" ht="24.75">
      <c r="A88" s="136">
        <v>81</v>
      </c>
      <c r="B88" s="136" t="s">
        <v>318</v>
      </c>
      <c r="C88" s="136"/>
      <c r="D88" s="136"/>
      <c r="E88" s="136" t="s">
        <v>269</v>
      </c>
      <c r="F88" s="136">
        <v>30</v>
      </c>
      <c r="G88" s="136">
        <v>0</v>
      </c>
      <c r="H88" s="128">
        <v>98</v>
      </c>
      <c r="I88" s="128">
        <v>0.3061</v>
      </c>
      <c r="J88" s="128">
        <v>10.4068</v>
      </c>
      <c r="K88" s="128" t="s">
        <v>676</v>
      </c>
    </row>
    <row r="89" spans="1:11" ht="24.75">
      <c r="A89" s="137">
        <v>82</v>
      </c>
      <c r="B89" s="137" t="s">
        <v>301</v>
      </c>
      <c r="C89" s="137"/>
      <c r="D89" s="137"/>
      <c r="E89" s="137" t="s">
        <v>269</v>
      </c>
      <c r="F89" s="137">
        <v>30</v>
      </c>
      <c r="G89" s="137">
        <v>0</v>
      </c>
      <c r="H89" s="130">
        <v>100</v>
      </c>
      <c r="I89" s="130">
        <v>0.3</v>
      </c>
      <c r="J89" s="130">
        <v>10.1995</v>
      </c>
      <c r="K89" s="130" t="s">
        <v>677</v>
      </c>
    </row>
    <row r="90" spans="1:11" ht="24.75">
      <c r="A90" s="136">
        <v>83</v>
      </c>
      <c r="B90" s="136" t="s">
        <v>359</v>
      </c>
      <c r="C90" s="136"/>
      <c r="D90" s="136"/>
      <c r="E90" s="136" t="s">
        <v>269</v>
      </c>
      <c r="F90" s="136">
        <v>30</v>
      </c>
      <c r="G90" s="136">
        <v>0</v>
      </c>
      <c r="H90" s="128">
        <v>101</v>
      </c>
      <c r="I90" s="128">
        <v>0.297</v>
      </c>
      <c r="J90" s="128">
        <v>10.0975</v>
      </c>
      <c r="K90" s="128" t="s">
        <v>678</v>
      </c>
    </row>
    <row r="91" spans="1:11" ht="24.75">
      <c r="A91" s="137">
        <v>84</v>
      </c>
      <c r="B91" s="137" t="s">
        <v>314</v>
      </c>
      <c r="C91" s="137"/>
      <c r="D91" s="137"/>
      <c r="E91" s="137" t="s">
        <v>269</v>
      </c>
      <c r="F91" s="137">
        <v>30</v>
      </c>
      <c r="G91" s="137">
        <v>0</v>
      </c>
      <c r="H91" s="130">
        <v>115</v>
      </c>
      <c r="I91" s="130">
        <v>0.2609</v>
      </c>
      <c r="J91" s="130">
        <v>8.8701</v>
      </c>
      <c r="K91" s="130" t="s">
        <v>679</v>
      </c>
    </row>
    <row r="92" spans="1:11" ht="24.75">
      <c r="A92" s="136">
        <v>85</v>
      </c>
      <c r="B92" s="136" t="s">
        <v>397</v>
      </c>
      <c r="C92" s="136"/>
      <c r="D92" s="136"/>
      <c r="E92" s="136" t="s">
        <v>269</v>
      </c>
      <c r="F92" s="136">
        <v>0</v>
      </c>
      <c r="G92" s="136">
        <v>0</v>
      </c>
      <c r="H92" s="128">
        <v>0</v>
      </c>
      <c r="I92" s="128">
        <v>0</v>
      </c>
      <c r="J92" s="128">
        <v>0</v>
      </c>
      <c r="K92" s="128" t="s">
        <v>394</v>
      </c>
    </row>
    <row r="93" spans="1:11" ht="24.75">
      <c r="A93" s="137">
        <v>86</v>
      </c>
      <c r="B93" s="137" t="s">
        <v>401</v>
      </c>
      <c r="C93" s="137"/>
      <c r="D93" s="137"/>
      <c r="E93" s="137" t="s">
        <v>269</v>
      </c>
      <c r="F93" s="137">
        <v>0</v>
      </c>
      <c r="G93" s="137">
        <v>0</v>
      </c>
      <c r="H93" s="130">
        <v>0</v>
      </c>
      <c r="I93" s="130">
        <v>0</v>
      </c>
      <c r="J93" s="130">
        <v>0</v>
      </c>
      <c r="K93" s="130" t="s">
        <v>394</v>
      </c>
    </row>
    <row r="94" spans="1:11" ht="24.75">
      <c r="A94" s="136">
        <v>87</v>
      </c>
      <c r="B94" s="136" t="s">
        <v>402</v>
      </c>
      <c r="C94" s="136"/>
      <c r="D94" s="136" t="s">
        <v>295</v>
      </c>
      <c r="E94" s="136" t="s">
        <v>296</v>
      </c>
      <c r="F94" s="136">
        <v>0</v>
      </c>
      <c r="G94" s="136">
        <v>0</v>
      </c>
      <c r="H94" s="128">
        <v>0</v>
      </c>
      <c r="I94" s="128">
        <v>0</v>
      </c>
      <c r="J94" s="128">
        <v>0</v>
      </c>
      <c r="K94" s="128" t="s">
        <v>394</v>
      </c>
    </row>
    <row r="95" spans="1:11" ht="24.75">
      <c r="A95" s="137">
        <v>88</v>
      </c>
      <c r="B95" s="137" t="s">
        <v>373</v>
      </c>
      <c r="C95" s="137"/>
      <c r="D95" s="137"/>
      <c r="E95" s="137" t="s">
        <v>269</v>
      </c>
      <c r="F95" s="137">
        <v>0</v>
      </c>
      <c r="G95" s="137">
        <v>0</v>
      </c>
      <c r="H95" s="130">
        <v>0</v>
      </c>
      <c r="I95" s="130">
        <v>0</v>
      </c>
      <c r="J95" s="130">
        <v>0</v>
      </c>
      <c r="K95" s="130" t="s">
        <v>394</v>
      </c>
    </row>
    <row r="96" spans="1:11" ht="24.75">
      <c r="A96" s="136">
        <v>89</v>
      </c>
      <c r="B96" s="136" t="s">
        <v>304</v>
      </c>
      <c r="C96" s="136"/>
      <c r="D96" s="136"/>
      <c r="E96" s="136" t="s">
        <v>269</v>
      </c>
      <c r="F96" s="136">
        <v>0</v>
      </c>
      <c r="G96" s="136">
        <v>0</v>
      </c>
      <c r="H96" s="128">
        <v>0</v>
      </c>
      <c r="I96" s="128">
        <v>0</v>
      </c>
      <c r="J96" s="128">
        <v>0</v>
      </c>
      <c r="K96" s="128" t="s">
        <v>394</v>
      </c>
    </row>
    <row r="97" spans="1:11" ht="24.75">
      <c r="A97" s="137">
        <v>90</v>
      </c>
      <c r="B97" s="137" t="s">
        <v>380</v>
      </c>
      <c r="C97" s="137"/>
      <c r="D97" s="137"/>
      <c r="E97" s="137" t="s">
        <v>269</v>
      </c>
      <c r="F97" s="137">
        <v>0</v>
      </c>
      <c r="G97" s="137">
        <v>0</v>
      </c>
      <c r="H97" s="130">
        <v>0</v>
      </c>
      <c r="I97" s="130">
        <v>0</v>
      </c>
      <c r="J97" s="130">
        <v>0</v>
      </c>
      <c r="K97" s="130" t="s">
        <v>394</v>
      </c>
    </row>
    <row r="98" spans="1:11" ht="24.75">
      <c r="A98" s="136">
        <v>91</v>
      </c>
      <c r="B98" s="136" t="s">
        <v>412</v>
      </c>
      <c r="C98" s="136"/>
      <c r="D98" s="136"/>
      <c r="E98" s="136" t="s">
        <v>269</v>
      </c>
      <c r="F98" s="136">
        <v>0</v>
      </c>
      <c r="G98" s="136">
        <v>0</v>
      </c>
      <c r="H98" s="128">
        <v>0</v>
      </c>
      <c r="I98" s="128">
        <v>0</v>
      </c>
      <c r="J98" s="128">
        <v>0</v>
      </c>
      <c r="K98" s="128" t="s">
        <v>394</v>
      </c>
    </row>
    <row r="99" spans="1:11" ht="24.75">
      <c r="A99" s="137">
        <v>92</v>
      </c>
      <c r="B99" s="137" t="s">
        <v>413</v>
      </c>
      <c r="C99" s="137"/>
      <c r="D99" s="137"/>
      <c r="E99" s="137" t="s">
        <v>269</v>
      </c>
      <c r="F99" s="137">
        <v>0</v>
      </c>
      <c r="G99" s="137">
        <v>0</v>
      </c>
      <c r="H99" s="130">
        <v>0</v>
      </c>
      <c r="I99" s="130">
        <v>0</v>
      </c>
      <c r="J99" s="130">
        <v>0</v>
      </c>
      <c r="K99" s="130" t="s">
        <v>394</v>
      </c>
    </row>
    <row r="100" spans="1:11" ht="24.75">
      <c r="A100" s="136">
        <v>93</v>
      </c>
      <c r="B100" s="136" t="s">
        <v>414</v>
      </c>
      <c r="C100" s="136"/>
      <c r="D100" s="136"/>
      <c r="E100" s="136" t="s">
        <v>269</v>
      </c>
      <c r="F100" s="136">
        <v>0</v>
      </c>
      <c r="G100" s="136">
        <v>0</v>
      </c>
      <c r="H100" s="128">
        <v>0</v>
      </c>
      <c r="I100" s="128">
        <v>0</v>
      </c>
      <c r="J100" s="128">
        <v>0</v>
      </c>
      <c r="K100" s="128" t="s">
        <v>394</v>
      </c>
    </row>
    <row r="101" spans="1:11" ht="24.75">
      <c r="A101" s="137">
        <v>94</v>
      </c>
      <c r="B101" s="137" t="s">
        <v>415</v>
      </c>
      <c r="C101" s="137"/>
      <c r="D101" s="137"/>
      <c r="E101" s="137" t="s">
        <v>269</v>
      </c>
      <c r="F101" s="137">
        <v>0</v>
      </c>
      <c r="G101" s="137">
        <v>0</v>
      </c>
      <c r="H101" s="130">
        <v>0</v>
      </c>
      <c r="I101" s="130">
        <v>0</v>
      </c>
      <c r="J101" s="130">
        <v>0</v>
      </c>
      <c r="K101" s="130" t="s">
        <v>394</v>
      </c>
    </row>
    <row r="102" spans="1:11" ht="24.75">
      <c r="A102" s="136">
        <v>95</v>
      </c>
      <c r="B102" s="136" t="s">
        <v>416</v>
      </c>
      <c r="C102" s="136"/>
      <c r="D102" s="136"/>
      <c r="E102" s="136" t="s">
        <v>269</v>
      </c>
      <c r="F102" s="136">
        <v>0</v>
      </c>
      <c r="G102" s="136">
        <v>0</v>
      </c>
      <c r="H102" s="128">
        <v>0</v>
      </c>
      <c r="I102" s="128">
        <v>0</v>
      </c>
      <c r="J102" s="128">
        <v>0</v>
      </c>
      <c r="K102" s="128" t="s">
        <v>394</v>
      </c>
    </row>
    <row r="103" spans="1:11" ht="24.75">
      <c r="A103" s="137">
        <v>96</v>
      </c>
      <c r="B103" s="137" t="s">
        <v>417</v>
      </c>
      <c r="C103" s="137"/>
      <c r="D103" s="137"/>
      <c r="E103" s="137" t="s">
        <v>269</v>
      </c>
      <c r="F103" s="137">
        <v>0</v>
      </c>
      <c r="G103" s="137">
        <v>0</v>
      </c>
      <c r="H103" s="130">
        <v>0</v>
      </c>
      <c r="I103" s="130">
        <v>0</v>
      </c>
      <c r="J103" s="130">
        <v>0</v>
      </c>
      <c r="K103" s="130" t="s">
        <v>394</v>
      </c>
    </row>
    <row r="104" spans="1:11" ht="24.75">
      <c r="A104" s="136">
        <v>97</v>
      </c>
      <c r="B104" s="136" t="s">
        <v>418</v>
      </c>
      <c r="C104" s="136"/>
      <c r="D104" s="136"/>
      <c r="E104" s="136" t="s">
        <v>269</v>
      </c>
      <c r="F104" s="136">
        <v>0</v>
      </c>
      <c r="G104" s="136">
        <v>0</v>
      </c>
      <c r="H104" s="128">
        <v>0</v>
      </c>
      <c r="I104" s="128">
        <v>0</v>
      </c>
      <c r="J104" s="128">
        <v>0</v>
      </c>
      <c r="K104" s="128" t="s">
        <v>394</v>
      </c>
    </row>
    <row r="105" spans="1:11" ht="24.75">
      <c r="A105" s="137">
        <v>98</v>
      </c>
      <c r="B105" s="137" t="s">
        <v>419</v>
      </c>
      <c r="C105" s="137"/>
      <c r="D105" s="137"/>
      <c r="E105" s="137" t="s">
        <v>269</v>
      </c>
      <c r="F105" s="137">
        <v>0</v>
      </c>
      <c r="G105" s="137">
        <v>0</v>
      </c>
      <c r="H105" s="130">
        <v>0</v>
      </c>
      <c r="I105" s="130">
        <v>0</v>
      </c>
      <c r="J105" s="130">
        <v>0</v>
      </c>
      <c r="K105" s="130" t="s">
        <v>394</v>
      </c>
    </row>
    <row r="106" spans="1:11" ht="24.75">
      <c r="A106" s="136">
        <v>99</v>
      </c>
      <c r="B106" s="136" t="s">
        <v>420</v>
      </c>
      <c r="C106" s="136"/>
      <c r="D106" s="136"/>
      <c r="E106" s="136" t="s">
        <v>269</v>
      </c>
      <c r="F106" s="136">
        <v>0</v>
      </c>
      <c r="G106" s="136">
        <v>0</v>
      </c>
      <c r="H106" s="128">
        <v>0</v>
      </c>
      <c r="I106" s="128">
        <v>0</v>
      </c>
      <c r="J106" s="128">
        <v>0</v>
      </c>
      <c r="K106" s="128" t="s">
        <v>394</v>
      </c>
    </row>
    <row r="107" spans="1:11" ht="37.5">
      <c r="A107" s="137">
        <v>100</v>
      </c>
      <c r="B107" s="137" t="s">
        <v>421</v>
      </c>
      <c r="C107" s="137"/>
      <c r="D107" s="137"/>
      <c r="E107" s="137" t="s">
        <v>269</v>
      </c>
      <c r="F107" s="137">
        <v>0</v>
      </c>
      <c r="G107" s="137">
        <v>0</v>
      </c>
      <c r="H107" s="130">
        <v>0</v>
      </c>
      <c r="I107" s="130">
        <v>0</v>
      </c>
      <c r="J107" s="130">
        <v>0</v>
      </c>
      <c r="K107" s="130" t="s">
        <v>394</v>
      </c>
    </row>
    <row r="108" spans="1:11" ht="24.75">
      <c r="A108" s="136">
        <v>101</v>
      </c>
      <c r="B108" s="136" t="s">
        <v>422</v>
      </c>
      <c r="C108" s="136"/>
      <c r="D108" s="136"/>
      <c r="E108" s="136" t="s">
        <v>269</v>
      </c>
      <c r="F108" s="136">
        <v>0</v>
      </c>
      <c r="G108" s="136">
        <v>0</v>
      </c>
      <c r="H108" s="128">
        <v>0</v>
      </c>
      <c r="I108" s="128">
        <v>0</v>
      </c>
      <c r="J108" s="128">
        <v>0</v>
      </c>
      <c r="K108" s="128" t="s">
        <v>394</v>
      </c>
    </row>
    <row r="109" spans="1:11" ht="24.75">
      <c r="A109" s="137">
        <v>102</v>
      </c>
      <c r="B109" s="137" t="s">
        <v>423</v>
      </c>
      <c r="C109" s="137"/>
      <c r="D109" s="137"/>
      <c r="E109" s="137" t="s">
        <v>269</v>
      </c>
      <c r="F109" s="137">
        <v>0</v>
      </c>
      <c r="G109" s="137">
        <v>0</v>
      </c>
      <c r="H109" s="130">
        <v>0</v>
      </c>
      <c r="I109" s="130">
        <v>0</v>
      </c>
      <c r="J109" s="130">
        <v>0</v>
      </c>
      <c r="K109" s="130" t="s">
        <v>394</v>
      </c>
    </row>
    <row r="110" spans="1:11" ht="24.75">
      <c r="A110" s="136">
        <v>103</v>
      </c>
      <c r="B110" s="136" t="s">
        <v>424</v>
      </c>
      <c r="C110" s="136"/>
      <c r="D110" s="136"/>
      <c r="E110" s="136" t="s">
        <v>269</v>
      </c>
      <c r="F110" s="136">
        <v>0</v>
      </c>
      <c r="G110" s="136">
        <v>0</v>
      </c>
      <c r="H110" s="128">
        <v>0</v>
      </c>
      <c r="I110" s="128">
        <v>0</v>
      </c>
      <c r="J110" s="128">
        <v>0</v>
      </c>
      <c r="K110" s="128" t="s">
        <v>394</v>
      </c>
    </row>
    <row r="111" spans="1:11" ht="24.75">
      <c r="A111" s="137">
        <v>104</v>
      </c>
      <c r="B111" s="137" t="s">
        <v>425</v>
      </c>
      <c r="C111" s="137"/>
      <c r="D111" s="137"/>
      <c r="E111" s="137" t="s">
        <v>269</v>
      </c>
      <c r="F111" s="137">
        <v>0</v>
      </c>
      <c r="G111" s="137">
        <v>0</v>
      </c>
      <c r="H111" s="130">
        <v>0</v>
      </c>
      <c r="I111" s="130">
        <v>0</v>
      </c>
      <c r="J111" s="130">
        <v>0</v>
      </c>
      <c r="K111" s="130" t="s">
        <v>394</v>
      </c>
    </row>
    <row r="112" spans="1:11" ht="24.75">
      <c r="A112" s="136">
        <v>105</v>
      </c>
      <c r="B112" s="136" t="s">
        <v>426</v>
      </c>
      <c r="C112" s="136"/>
      <c r="D112" s="136"/>
      <c r="E112" s="136" t="s">
        <v>269</v>
      </c>
      <c r="F112" s="136">
        <v>0</v>
      </c>
      <c r="G112" s="136">
        <v>0</v>
      </c>
      <c r="H112" s="128">
        <v>0</v>
      </c>
      <c r="I112" s="128">
        <v>0</v>
      </c>
      <c r="J112" s="128">
        <v>0</v>
      </c>
      <c r="K112" s="128" t="s">
        <v>394</v>
      </c>
    </row>
    <row r="113" spans="1:11" ht="24.75">
      <c r="A113" s="137">
        <v>106</v>
      </c>
      <c r="B113" s="137" t="s">
        <v>427</v>
      </c>
      <c r="C113" s="137"/>
      <c r="D113" s="137"/>
      <c r="E113" s="137" t="s">
        <v>269</v>
      </c>
      <c r="F113" s="137">
        <v>0</v>
      </c>
      <c r="G113" s="137">
        <v>0</v>
      </c>
      <c r="H113" s="130">
        <v>0</v>
      </c>
      <c r="I113" s="130">
        <v>0</v>
      </c>
      <c r="J113" s="130">
        <v>0</v>
      </c>
      <c r="K113" s="130" t="s">
        <v>394</v>
      </c>
    </row>
    <row r="114" spans="1:11" ht="24.75">
      <c r="A114" s="136">
        <v>107</v>
      </c>
      <c r="B114" s="136" t="s">
        <v>428</v>
      </c>
      <c r="C114" s="136"/>
      <c r="D114" s="136"/>
      <c r="E114" s="136" t="s">
        <v>269</v>
      </c>
      <c r="F114" s="136">
        <v>0</v>
      </c>
      <c r="G114" s="136">
        <v>0</v>
      </c>
      <c r="H114" s="128">
        <v>0</v>
      </c>
      <c r="I114" s="128">
        <v>0</v>
      </c>
      <c r="J114" s="128">
        <v>0</v>
      </c>
      <c r="K114" s="128" t="s">
        <v>394</v>
      </c>
    </row>
    <row r="115" spans="1:11" ht="24.75">
      <c r="A115" s="137">
        <v>108</v>
      </c>
      <c r="B115" s="137" t="s">
        <v>405</v>
      </c>
      <c r="C115" s="137"/>
      <c r="D115" s="137"/>
      <c r="E115" s="137" t="s">
        <v>269</v>
      </c>
      <c r="F115" s="137">
        <v>0</v>
      </c>
      <c r="G115" s="137">
        <v>0</v>
      </c>
      <c r="H115" s="130">
        <v>0</v>
      </c>
      <c r="I115" s="130">
        <v>0</v>
      </c>
      <c r="J115" s="130">
        <v>0</v>
      </c>
      <c r="K115" s="130" t="s">
        <v>394</v>
      </c>
    </row>
    <row r="116" spans="1:11" ht="24.75">
      <c r="A116" s="136">
        <v>109</v>
      </c>
      <c r="B116" s="136" t="s">
        <v>429</v>
      </c>
      <c r="C116" s="136"/>
      <c r="D116" s="136"/>
      <c r="E116" s="136" t="s">
        <v>269</v>
      </c>
      <c r="F116" s="136">
        <v>0</v>
      </c>
      <c r="G116" s="136">
        <v>0</v>
      </c>
      <c r="H116" s="128">
        <v>0</v>
      </c>
      <c r="I116" s="128">
        <v>0</v>
      </c>
      <c r="J116" s="128">
        <v>0</v>
      </c>
      <c r="K116" s="128" t="s">
        <v>394</v>
      </c>
    </row>
    <row r="117" spans="1:11" ht="24.75">
      <c r="A117" s="137">
        <v>110</v>
      </c>
      <c r="B117" s="137" t="s">
        <v>430</v>
      </c>
      <c r="C117" s="137"/>
      <c r="D117" s="137"/>
      <c r="E117" s="137" t="s">
        <v>269</v>
      </c>
      <c r="F117" s="137">
        <v>0</v>
      </c>
      <c r="G117" s="137">
        <v>0</v>
      </c>
      <c r="H117" s="130">
        <v>0</v>
      </c>
      <c r="I117" s="130">
        <v>0</v>
      </c>
      <c r="J117" s="130">
        <v>0</v>
      </c>
      <c r="K117" s="130" t="s">
        <v>394</v>
      </c>
    </row>
    <row r="118" spans="1:11" ht="24.75">
      <c r="A118" s="136">
        <v>111</v>
      </c>
      <c r="B118" s="136" t="s">
        <v>431</v>
      </c>
      <c r="C118" s="136"/>
      <c r="D118" s="136"/>
      <c r="E118" s="136" t="s">
        <v>269</v>
      </c>
      <c r="F118" s="136">
        <v>0</v>
      </c>
      <c r="G118" s="136">
        <v>0</v>
      </c>
      <c r="H118" s="128">
        <v>0</v>
      </c>
      <c r="I118" s="128">
        <v>0</v>
      </c>
      <c r="J118" s="128">
        <v>0</v>
      </c>
      <c r="K118" s="128" t="s">
        <v>394</v>
      </c>
    </row>
    <row r="119" spans="1:11" ht="24.75">
      <c r="A119" s="137">
        <v>112</v>
      </c>
      <c r="B119" s="137" t="s">
        <v>432</v>
      </c>
      <c r="C119" s="137"/>
      <c r="D119" s="137"/>
      <c r="E119" s="137" t="s">
        <v>269</v>
      </c>
      <c r="F119" s="137">
        <v>0</v>
      </c>
      <c r="G119" s="137">
        <v>0</v>
      </c>
      <c r="H119" s="130">
        <v>0</v>
      </c>
      <c r="I119" s="130">
        <v>0</v>
      </c>
      <c r="J119" s="130">
        <v>0</v>
      </c>
      <c r="K119" s="130" t="s">
        <v>394</v>
      </c>
    </row>
    <row r="120" spans="1:11" ht="24.75">
      <c r="A120" s="136">
        <v>113</v>
      </c>
      <c r="B120" s="136" t="s">
        <v>433</v>
      </c>
      <c r="C120" s="136"/>
      <c r="D120" s="136"/>
      <c r="E120" s="136" t="s">
        <v>269</v>
      </c>
      <c r="F120" s="136">
        <v>0</v>
      </c>
      <c r="G120" s="136">
        <v>0</v>
      </c>
      <c r="H120" s="128">
        <v>0</v>
      </c>
      <c r="I120" s="128">
        <v>0</v>
      </c>
      <c r="J120" s="128">
        <v>0</v>
      </c>
      <c r="K120" s="128" t="s">
        <v>394</v>
      </c>
    </row>
    <row r="121" spans="1:11" ht="24.75">
      <c r="A121" s="137">
        <v>114</v>
      </c>
      <c r="B121" s="137" t="s">
        <v>434</v>
      </c>
      <c r="C121" s="137"/>
      <c r="D121" s="137"/>
      <c r="E121" s="137" t="s">
        <v>269</v>
      </c>
      <c r="F121" s="137">
        <v>0</v>
      </c>
      <c r="G121" s="137">
        <v>0</v>
      </c>
      <c r="H121" s="130">
        <v>0</v>
      </c>
      <c r="I121" s="130">
        <v>0</v>
      </c>
      <c r="J121" s="130">
        <v>0</v>
      </c>
      <c r="K121" s="130" t="s">
        <v>394</v>
      </c>
    </row>
    <row r="122" spans="1:11" ht="24.75">
      <c r="A122" s="136">
        <v>115</v>
      </c>
      <c r="B122" s="136" t="s">
        <v>435</v>
      </c>
      <c r="C122" s="136"/>
      <c r="D122" s="136"/>
      <c r="E122" s="136" t="s">
        <v>269</v>
      </c>
      <c r="F122" s="136">
        <v>0</v>
      </c>
      <c r="G122" s="136">
        <v>0</v>
      </c>
      <c r="H122" s="128">
        <v>0</v>
      </c>
      <c r="I122" s="128">
        <v>0</v>
      </c>
      <c r="J122" s="128">
        <v>0</v>
      </c>
      <c r="K122" s="128" t="s">
        <v>394</v>
      </c>
    </row>
    <row r="123" spans="1:11" ht="24.75">
      <c r="A123" s="137">
        <v>116</v>
      </c>
      <c r="B123" s="137" t="s">
        <v>436</v>
      </c>
      <c r="C123" s="137"/>
      <c r="D123" s="137"/>
      <c r="E123" s="137" t="s">
        <v>269</v>
      </c>
      <c r="F123" s="137">
        <v>0</v>
      </c>
      <c r="G123" s="137">
        <v>0</v>
      </c>
      <c r="H123" s="130">
        <v>0</v>
      </c>
      <c r="I123" s="130">
        <v>0</v>
      </c>
      <c r="J123" s="130">
        <v>0</v>
      </c>
      <c r="K123" s="130" t="s">
        <v>394</v>
      </c>
    </row>
    <row r="126" ht="12">
      <c r="A126" s="131" t="s">
        <v>437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M22"/>
  <sheetViews>
    <sheetView zoomScalePageLayoutView="0" workbookViewId="0" topLeftCell="A1">
      <selection activeCell="A13" sqref="A13:IV13"/>
    </sheetView>
  </sheetViews>
  <sheetFormatPr defaultColWidth="9.140625" defaultRowHeight="12.75"/>
  <sheetData>
    <row r="1" spans="1:62" s="1" customFormat="1" ht="15">
      <c r="A1" s="1">
        <f aca="true" ca="1" t="shared" si="0" ref="A1:A12">RAND()</f>
        <v>0.5570352693138271</v>
      </c>
      <c r="C1" s="20" t="str">
        <f>IF(B1&lt;=(0.25*COUNTA(#REF!)),"Top .25","")</f>
        <v>Top .25</v>
      </c>
      <c r="D1" s="116" t="s">
        <v>16</v>
      </c>
      <c r="E1" s="116" t="s">
        <v>113</v>
      </c>
      <c r="G1" s="4"/>
      <c r="H1" s="100" t="s">
        <v>249</v>
      </c>
      <c r="I1" s="100"/>
      <c r="J1" s="57"/>
      <c r="K1" s="58"/>
      <c r="L1" s="57"/>
      <c r="M1" s="59">
        <f aca="true" t="shared" si="1" ref="M1:M12">L1-J1</f>
        <v>0</v>
      </c>
      <c r="N1" s="61">
        <f aca="true" t="shared" si="2" ref="N1:N12">HOUR(M1)</f>
        <v>0</v>
      </c>
      <c r="O1" s="62">
        <f aca="true" t="shared" si="3" ref="O1:O12">MINUTE(M1)</f>
        <v>0</v>
      </c>
      <c r="P1" s="61">
        <f aca="true" t="shared" si="4" ref="P1:P12">SECOND(M1)</f>
        <v>0</v>
      </c>
      <c r="Q1" s="61">
        <f aca="true" t="shared" si="5" ref="Q1:Q12">N1*60*60+O1*60+P1</f>
        <v>0</v>
      </c>
      <c r="R1" s="63">
        <f aca="true" t="shared" si="6" ref="R1:R12">Q1-T1</f>
        <v>0</v>
      </c>
      <c r="S1" s="60">
        <f aca="true" t="shared" si="7" ref="S1:S12">(R1)/(24*60*60)</f>
        <v>0</v>
      </c>
      <c r="T1" s="63">
        <f aca="true" t="shared" si="8" ref="T1:T12">AK1+AO1+AS1+AW1+BA1+BE1</f>
        <v>0</v>
      </c>
      <c r="U1" s="60">
        <f aca="true" t="shared" si="9" ref="U1:U12">(T1)/(24*60*60)</f>
        <v>0</v>
      </c>
      <c r="V1" s="64" t="e">
        <f>(K1-#REF!)*0.0052</f>
        <v>#REF!</v>
      </c>
      <c r="W1" s="63" t="e">
        <f aca="true" t="shared" si="10" ref="W1:W12">R1-(R1*V1)</f>
        <v>#REF!</v>
      </c>
      <c r="X1" s="63" t="e">
        <f>R1-(#REF!*V1)</f>
        <v>#REF!</v>
      </c>
      <c r="Y1" s="65" t="e">
        <f aca="true" t="shared" si="11" ref="Y1:Y12">(R1-W1)/(24*60*60)</f>
        <v>#REF!</v>
      </c>
      <c r="Z1" s="65" t="e">
        <f aca="true" t="shared" si="12" ref="Z1:Z12">(R1-X1)/(24*60*60)</f>
        <v>#REF!</v>
      </c>
      <c r="AA1" s="65" t="e">
        <f aca="true" t="shared" si="13" ref="AA1:AA12">(W1)/(24*60*60)</f>
        <v>#REF!</v>
      </c>
      <c r="AB1" s="65" t="e">
        <f aca="true" t="shared" si="14" ref="AB1:AB12">AA1/6.5</f>
        <v>#REF!</v>
      </c>
      <c r="AC1" s="61"/>
      <c r="AD1" s="113"/>
      <c r="AE1" s="112" t="e">
        <f>(100-((W1-#REF!)/(#REF!-#REF!)*100))</f>
        <v>#REF!</v>
      </c>
      <c r="AF1" s="114" t="e">
        <f>_xlfn.NORM.DIST(AE1,#REF!,#REF!,FALSE)</f>
        <v>#REF!</v>
      </c>
      <c r="AG1" s="66" t="e">
        <f>IF(R1&lt;1.5*#REF!,(((MIN(#REF!)-X1)/(MAX(#REF!)-MIN(#REF!)))*100)+100,0)</f>
        <v>#REF!</v>
      </c>
      <c r="AH1" s="67"/>
      <c r="AI1" s="62">
        <f aca="true" t="shared" si="15" ref="AI1:AI12">MINUTE(AH1)</f>
        <v>0</v>
      </c>
      <c r="AJ1" s="62">
        <f aca="true" t="shared" si="16" ref="AJ1:AJ12">SECOND(AH1)</f>
        <v>0</v>
      </c>
      <c r="AK1" s="68">
        <f aca="true" t="shared" si="17" ref="AK1:AK12">AI1*60+AJ1</f>
        <v>0</v>
      </c>
      <c r="AL1" s="69"/>
      <c r="AM1" s="62">
        <f aca="true" t="shared" si="18" ref="AM1:AM12">MINUTE(AL1)</f>
        <v>0</v>
      </c>
      <c r="AN1" s="62">
        <f aca="true" t="shared" si="19" ref="AN1:AN12">SECOND(AL1)</f>
        <v>0</v>
      </c>
      <c r="AO1" s="70">
        <f aca="true" t="shared" si="20" ref="AO1:AO12">AM1*60+AN1</f>
        <v>0</v>
      </c>
      <c r="AP1" s="69"/>
      <c r="AQ1" s="62">
        <f aca="true" t="shared" si="21" ref="AQ1:AQ12">MINUTE(AP1)</f>
        <v>0</v>
      </c>
      <c r="AR1" s="62">
        <f aca="true" t="shared" si="22" ref="AR1:AR12">SECOND(AP1)</f>
        <v>0</v>
      </c>
      <c r="AS1" s="71">
        <f aca="true" t="shared" si="23" ref="AS1:AS12">AQ1*60+AR1</f>
        <v>0</v>
      </c>
      <c r="AT1" s="69"/>
      <c r="AU1" s="62">
        <f aca="true" t="shared" si="24" ref="AU1:AU12">MINUTE(AT1)</f>
        <v>0</v>
      </c>
      <c r="AV1" s="62">
        <f aca="true" t="shared" si="25" ref="AV1:AV12">SECOND(AT1)</f>
        <v>0</v>
      </c>
      <c r="AW1" s="71">
        <f aca="true" t="shared" si="26" ref="AW1:AW12">AU1*60+AV1</f>
        <v>0</v>
      </c>
      <c r="AX1" s="69"/>
      <c r="AY1" s="62">
        <f aca="true" t="shared" si="27" ref="AY1:AY12">MINUTE(AX1)</f>
        <v>0</v>
      </c>
      <c r="AZ1" s="62">
        <f aca="true" t="shared" si="28" ref="AZ1:AZ12">SECOND(AX1)</f>
        <v>0</v>
      </c>
      <c r="BA1" s="71">
        <f aca="true" t="shared" si="29" ref="BA1:BA12">AY1*60+AZ1</f>
        <v>0</v>
      </c>
      <c r="BB1" s="69"/>
      <c r="BC1" s="62">
        <f aca="true" t="shared" si="30" ref="BC1:BC12">MINUTE(BB1)</f>
        <v>0</v>
      </c>
      <c r="BD1" s="62">
        <f aca="true" t="shared" si="31" ref="BD1:BD12">SECOND(BB1)</f>
        <v>0</v>
      </c>
      <c r="BE1" s="71">
        <f aca="true" t="shared" si="32" ref="BE1:BE12">BC1*60+BD1</f>
        <v>0</v>
      </c>
      <c r="BF1" s="99">
        <f aca="true" ca="1" t="shared" si="33" ref="BF1:BF12">CELL("contents",S1)</f>
        <v>0</v>
      </c>
      <c r="BG1" s="99" t="e">
        <f aca="true" ca="1" t="shared" si="34" ref="BG1:BG12">CELL("contents",AA1)</f>
        <v>#REF!</v>
      </c>
      <c r="BH1" s="109"/>
      <c r="BI1" s="86" t="e">
        <f aca="true" ca="1" t="shared" si="35" ref="BI1:BI12">CELL("contents",AE1)</f>
        <v>#REF!</v>
      </c>
      <c r="BJ1" s="72" t="e">
        <f aca="true" t="shared" si="36" ref="BJ1:BJ12">BH1+BI1</f>
        <v>#REF!</v>
      </c>
    </row>
    <row r="2" spans="1:65" s="1" customFormat="1" ht="15">
      <c r="A2" s="1">
        <f ca="1" t="shared" si="0"/>
        <v>0.4038316602380435</v>
      </c>
      <c r="C2" s="20" t="str">
        <f>IF(B2&lt;=(0.25*COUNTA(#REF!)),"Top .25","")</f>
        <v>Top .25</v>
      </c>
      <c r="D2" s="115" t="s">
        <v>220</v>
      </c>
      <c r="E2" s="115" t="s">
        <v>221</v>
      </c>
      <c r="F2" s="2"/>
      <c r="G2" s="79"/>
      <c r="H2" s="100">
        <v>27</v>
      </c>
      <c r="I2" s="117">
        <v>0.00695601851851852</v>
      </c>
      <c r="J2" s="57"/>
      <c r="K2" s="58"/>
      <c r="L2" s="57"/>
      <c r="M2" s="59">
        <f t="shared" si="1"/>
        <v>0</v>
      </c>
      <c r="N2" s="61">
        <f t="shared" si="2"/>
        <v>0</v>
      </c>
      <c r="O2" s="62">
        <f t="shared" si="3"/>
        <v>0</v>
      </c>
      <c r="P2" s="61">
        <f t="shared" si="4"/>
        <v>0</v>
      </c>
      <c r="Q2" s="61">
        <f t="shared" si="5"/>
        <v>0</v>
      </c>
      <c r="R2" s="63">
        <f t="shared" si="6"/>
        <v>0</v>
      </c>
      <c r="S2" s="60">
        <f t="shared" si="7"/>
        <v>0</v>
      </c>
      <c r="T2" s="63">
        <f t="shared" si="8"/>
        <v>0</v>
      </c>
      <c r="U2" s="60">
        <f t="shared" si="9"/>
        <v>0</v>
      </c>
      <c r="V2" s="64" t="e">
        <f>(K2-#REF!)*0.0052</f>
        <v>#REF!</v>
      </c>
      <c r="W2" s="63" t="e">
        <f t="shared" si="10"/>
        <v>#REF!</v>
      </c>
      <c r="X2" s="63" t="e">
        <f>R2-(#REF!*V2)</f>
        <v>#REF!</v>
      </c>
      <c r="Y2" s="65" t="e">
        <f t="shared" si="11"/>
        <v>#REF!</v>
      </c>
      <c r="Z2" s="65" t="e">
        <f t="shared" si="12"/>
        <v>#REF!</v>
      </c>
      <c r="AA2" s="65" t="e">
        <f t="shared" si="13"/>
        <v>#REF!</v>
      </c>
      <c r="AB2" s="65" t="e">
        <f t="shared" si="14"/>
        <v>#REF!</v>
      </c>
      <c r="AC2" s="61"/>
      <c r="AD2" s="113"/>
      <c r="AE2" s="112" t="e">
        <f>(100-((W2-#REF!)/(#REF!-#REF!)*100))</f>
        <v>#REF!</v>
      </c>
      <c r="AF2" s="114" t="e">
        <f>_xlfn.NORM.DIST(AE2,#REF!,#REF!,FALSE)</f>
        <v>#REF!</v>
      </c>
      <c r="AG2" s="66" t="e">
        <f>IF(R2&lt;1.5*#REF!,(((MIN(#REF!)-X2)/(MAX(#REF!)-MIN(#REF!)))*100)+100,0)</f>
        <v>#REF!</v>
      </c>
      <c r="AH2" s="75"/>
      <c r="AI2" s="62">
        <f t="shared" si="15"/>
        <v>0</v>
      </c>
      <c r="AJ2" s="62">
        <f t="shared" si="16"/>
        <v>0</v>
      </c>
      <c r="AK2" s="68">
        <f t="shared" si="17"/>
        <v>0</v>
      </c>
      <c r="AL2" s="69"/>
      <c r="AM2" s="62">
        <f t="shared" si="18"/>
        <v>0</v>
      </c>
      <c r="AN2" s="62">
        <f t="shared" si="19"/>
        <v>0</v>
      </c>
      <c r="AO2" s="70">
        <f t="shared" si="20"/>
        <v>0</v>
      </c>
      <c r="AP2" s="69"/>
      <c r="AQ2" s="62">
        <f t="shared" si="21"/>
        <v>0</v>
      </c>
      <c r="AR2" s="62">
        <f t="shared" si="22"/>
        <v>0</v>
      </c>
      <c r="AS2" s="71">
        <f t="shared" si="23"/>
        <v>0</v>
      </c>
      <c r="AT2" s="69"/>
      <c r="AU2" s="62">
        <f t="shared" si="24"/>
        <v>0</v>
      </c>
      <c r="AV2" s="62">
        <f t="shared" si="25"/>
        <v>0</v>
      </c>
      <c r="AW2" s="71">
        <f t="shared" si="26"/>
        <v>0</v>
      </c>
      <c r="AX2" s="69"/>
      <c r="AY2" s="62">
        <f t="shared" si="27"/>
        <v>0</v>
      </c>
      <c r="AZ2" s="62">
        <f t="shared" si="28"/>
        <v>0</v>
      </c>
      <c r="BA2" s="71">
        <f t="shared" si="29"/>
        <v>0</v>
      </c>
      <c r="BB2" s="69"/>
      <c r="BC2" s="62">
        <f t="shared" si="30"/>
        <v>0</v>
      </c>
      <c r="BD2" s="62">
        <f t="shared" si="31"/>
        <v>0</v>
      </c>
      <c r="BE2" s="71">
        <f t="shared" si="32"/>
        <v>0</v>
      </c>
      <c r="BF2" s="99">
        <f ca="1" t="shared" si="33"/>
        <v>0</v>
      </c>
      <c r="BG2" s="99" t="e">
        <f ca="1" t="shared" si="34"/>
        <v>#REF!</v>
      </c>
      <c r="BH2" s="110"/>
      <c r="BI2" s="86" t="e">
        <f ca="1" t="shared" si="35"/>
        <v>#REF!</v>
      </c>
      <c r="BJ2" s="72" t="e">
        <f t="shared" si="36"/>
        <v>#REF!</v>
      </c>
      <c r="BK2" s="107"/>
      <c r="BL2" s="108"/>
      <c r="BM2" s="107"/>
    </row>
    <row r="3" spans="1:65" s="1" customFormat="1" ht="15">
      <c r="A3" s="1">
        <f ca="1" t="shared" si="0"/>
        <v>0.8869100779103919</v>
      </c>
      <c r="C3" s="20" t="str">
        <f>IF(B3&lt;=(0.25*COUNTA(#REF!)),"Top .25","")</f>
        <v>Top .25</v>
      </c>
      <c r="D3" s="115" t="s">
        <v>87</v>
      </c>
      <c r="E3" s="115" t="s">
        <v>111</v>
      </c>
      <c r="F3" s="74"/>
      <c r="G3" s="80"/>
      <c r="H3" s="100">
        <v>32</v>
      </c>
      <c r="I3" s="117">
        <v>0.00736111111111111</v>
      </c>
      <c r="J3" s="57"/>
      <c r="K3" s="58"/>
      <c r="L3" s="57"/>
      <c r="M3" s="59">
        <f t="shared" si="1"/>
        <v>0</v>
      </c>
      <c r="N3" s="61">
        <f t="shared" si="2"/>
        <v>0</v>
      </c>
      <c r="O3" s="62">
        <f t="shared" si="3"/>
        <v>0</v>
      </c>
      <c r="P3" s="61">
        <f t="shared" si="4"/>
        <v>0</v>
      </c>
      <c r="Q3" s="61">
        <f t="shared" si="5"/>
        <v>0</v>
      </c>
      <c r="R3" s="63">
        <f t="shared" si="6"/>
        <v>0</v>
      </c>
      <c r="S3" s="60">
        <f t="shared" si="7"/>
        <v>0</v>
      </c>
      <c r="T3" s="63">
        <f t="shared" si="8"/>
        <v>0</v>
      </c>
      <c r="U3" s="60">
        <f t="shared" si="9"/>
        <v>0</v>
      </c>
      <c r="V3" s="64" t="e">
        <f>(K3-#REF!)*0.0052</f>
        <v>#REF!</v>
      </c>
      <c r="W3" s="63" t="e">
        <f t="shared" si="10"/>
        <v>#REF!</v>
      </c>
      <c r="X3" s="63" t="e">
        <f>R3-(#REF!*V3)</f>
        <v>#REF!</v>
      </c>
      <c r="Y3" s="65" t="e">
        <f t="shared" si="11"/>
        <v>#REF!</v>
      </c>
      <c r="Z3" s="65" t="e">
        <f t="shared" si="12"/>
        <v>#REF!</v>
      </c>
      <c r="AA3" s="65" t="e">
        <f t="shared" si="13"/>
        <v>#REF!</v>
      </c>
      <c r="AB3" s="65" t="e">
        <f t="shared" si="14"/>
        <v>#REF!</v>
      </c>
      <c r="AC3" s="61"/>
      <c r="AD3" s="113"/>
      <c r="AE3" s="112" t="e">
        <f>(100-((W3-#REF!)/(#REF!-#REF!)*100))</f>
        <v>#REF!</v>
      </c>
      <c r="AF3" s="114" t="e">
        <f>_xlfn.NORM.DIST(AE3,#REF!,#REF!,FALSE)</f>
        <v>#REF!</v>
      </c>
      <c r="AG3" s="66" t="e">
        <f>IF(R3&lt;1.5*#REF!,(((MIN(#REF!)-X3)/(MAX(#REF!)-MIN(#REF!)))*100)+100,0)</f>
        <v>#REF!</v>
      </c>
      <c r="AH3" s="75"/>
      <c r="AI3" s="62">
        <f t="shared" si="15"/>
        <v>0</v>
      </c>
      <c r="AJ3" s="62">
        <f t="shared" si="16"/>
        <v>0</v>
      </c>
      <c r="AK3" s="68">
        <f t="shared" si="17"/>
        <v>0</v>
      </c>
      <c r="AL3" s="69"/>
      <c r="AM3" s="62">
        <f t="shared" si="18"/>
        <v>0</v>
      </c>
      <c r="AN3" s="62">
        <f t="shared" si="19"/>
        <v>0</v>
      </c>
      <c r="AO3" s="70">
        <f t="shared" si="20"/>
        <v>0</v>
      </c>
      <c r="AP3" s="69"/>
      <c r="AQ3" s="62">
        <f t="shared" si="21"/>
        <v>0</v>
      </c>
      <c r="AR3" s="62">
        <f t="shared" si="22"/>
        <v>0</v>
      </c>
      <c r="AS3" s="71">
        <f t="shared" si="23"/>
        <v>0</v>
      </c>
      <c r="AT3" s="69"/>
      <c r="AU3" s="62">
        <f t="shared" si="24"/>
        <v>0</v>
      </c>
      <c r="AV3" s="62">
        <f t="shared" si="25"/>
        <v>0</v>
      </c>
      <c r="AW3" s="71">
        <f t="shared" si="26"/>
        <v>0</v>
      </c>
      <c r="AX3" s="69"/>
      <c r="AY3" s="62">
        <f t="shared" si="27"/>
        <v>0</v>
      </c>
      <c r="AZ3" s="62">
        <f t="shared" si="28"/>
        <v>0</v>
      </c>
      <c r="BA3" s="71">
        <f t="shared" si="29"/>
        <v>0</v>
      </c>
      <c r="BB3" s="69"/>
      <c r="BC3" s="62">
        <f t="shared" si="30"/>
        <v>0</v>
      </c>
      <c r="BD3" s="62">
        <f t="shared" si="31"/>
        <v>0</v>
      </c>
      <c r="BE3" s="71">
        <f t="shared" si="32"/>
        <v>0</v>
      </c>
      <c r="BF3" s="99">
        <f ca="1" t="shared" si="33"/>
        <v>0</v>
      </c>
      <c r="BG3" s="99" t="e">
        <f ca="1" t="shared" si="34"/>
        <v>#REF!</v>
      </c>
      <c r="BH3" s="110"/>
      <c r="BI3" s="86" t="e">
        <f ca="1" t="shared" si="35"/>
        <v>#REF!</v>
      </c>
      <c r="BJ3" s="72" t="e">
        <f t="shared" si="36"/>
        <v>#REF!</v>
      </c>
      <c r="BK3" s="105"/>
      <c r="BL3" s="106"/>
      <c r="BM3" s="105"/>
    </row>
    <row r="4" spans="1:65" s="1" customFormat="1" ht="15">
      <c r="A4" s="1">
        <f ca="1" t="shared" si="0"/>
        <v>0.12811701415632004</v>
      </c>
      <c r="C4" s="20" t="str">
        <f>IF(B4&lt;=(0.25*COUNTA(#REF!)),"Top .25","")</f>
        <v>Top .25</v>
      </c>
      <c r="D4" s="115" t="s">
        <v>236</v>
      </c>
      <c r="E4" s="115" t="s">
        <v>237</v>
      </c>
      <c r="F4" s="2"/>
      <c r="G4" s="4"/>
      <c r="H4" s="100">
        <v>34</v>
      </c>
      <c r="I4" s="117">
        <v>0.00752314814814815</v>
      </c>
      <c r="J4" s="57"/>
      <c r="K4" s="58"/>
      <c r="L4" s="57"/>
      <c r="M4" s="59">
        <f t="shared" si="1"/>
        <v>0</v>
      </c>
      <c r="N4" s="61">
        <f t="shared" si="2"/>
        <v>0</v>
      </c>
      <c r="O4" s="62">
        <f t="shared" si="3"/>
        <v>0</v>
      </c>
      <c r="P4" s="61">
        <f t="shared" si="4"/>
        <v>0</v>
      </c>
      <c r="Q4" s="61">
        <f t="shared" si="5"/>
        <v>0</v>
      </c>
      <c r="R4" s="63">
        <f t="shared" si="6"/>
        <v>0</v>
      </c>
      <c r="S4" s="60">
        <f t="shared" si="7"/>
        <v>0</v>
      </c>
      <c r="T4" s="63">
        <f t="shared" si="8"/>
        <v>0</v>
      </c>
      <c r="U4" s="60">
        <f t="shared" si="9"/>
        <v>0</v>
      </c>
      <c r="V4" s="64" t="e">
        <f>(K4-#REF!)*0.0052</f>
        <v>#REF!</v>
      </c>
      <c r="W4" s="63" t="e">
        <f t="shared" si="10"/>
        <v>#REF!</v>
      </c>
      <c r="X4" s="63" t="e">
        <f>R4-(#REF!*V4)</f>
        <v>#REF!</v>
      </c>
      <c r="Y4" s="65" t="e">
        <f t="shared" si="11"/>
        <v>#REF!</v>
      </c>
      <c r="Z4" s="65" t="e">
        <f t="shared" si="12"/>
        <v>#REF!</v>
      </c>
      <c r="AA4" s="65" t="e">
        <f t="shared" si="13"/>
        <v>#REF!</v>
      </c>
      <c r="AB4" s="65" t="e">
        <f t="shared" si="14"/>
        <v>#REF!</v>
      </c>
      <c r="AC4" s="61"/>
      <c r="AD4" s="113"/>
      <c r="AE4" s="112" t="e">
        <f>(100-((W4-#REF!)/(#REF!-#REF!)*100))</f>
        <v>#REF!</v>
      </c>
      <c r="AF4" s="114" t="e">
        <f>_xlfn.NORM.DIST(AE4,#REF!,#REF!,FALSE)</f>
        <v>#REF!</v>
      </c>
      <c r="AG4" s="66" t="e">
        <f>IF(R4&lt;1.5*#REF!,(((MIN(#REF!)-X4)/(MAX(#REF!)-MIN(#REF!)))*100)+100,0)</f>
        <v>#REF!</v>
      </c>
      <c r="AH4" s="67"/>
      <c r="AI4" s="62">
        <f t="shared" si="15"/>
        <v>0</v>
      </c>
      <c r="AJ4" s="62">
        <f t="shared" si="16"/>
        <v>0</v>
      </c>
      <c r="AK4" s="68">
        <f t="shared" si="17"/>
        <v>0</v>
      </c>
      <c r="AL4" s="69"/>
      <c r="AM4" s="62">
        <f t="shared" si="18"/>
        <v>0</v>
      </c>
      <c r="AN4" s="62">
        <f t="shared" si="19"/>
        <v>0</v>
      </c>
      <c r="AO4" s="70">
        <f t="shared" si="20"/>
        <v>0</v>
      </c>
      <c r="AP4" s="69"/>
      <c r="AQ4" s="62">
        <f t="shared" si="21"/>
        <v>0</v>
      </c>
      <c r="AR4" s="62">
        <f t="shared" si="22"/>
        <v>0</v>
      </c>
      <c r="AS4" s="71">
        <f t="shared" si="23"/>
        <v>0</v>
      </c>
      <c r="AT4" s="69"/>
      <c r="AU4" s="62">
        <f t="shared" si="24"/>
        <v>0</v>
      </c>
      <c r="AV4" s="62">
        <f t="shared" si="25"/>
        <v>0</v>
      </c>
      <c r="AW4" s="71">
        <f t="shared" si="26"/>
        <v>0</v>
      </c>
      <c r="AX4" s="69"/>
      <c r="AY4" s="62">
        <f t="shared" si="27"/>
        <v>0</v>
      </c>
      <c r="AZ4" s="62">
        <f t="shared" si="28"/>
        <v>0</v>
      </c>
      <c r="BA4" s="71">
        <f t="shared" si="29"/>
        <v>0</v>
      </c>
      <c r="BB4" s="69"/>
      <c r="BC4" s="62">
        <f t="shared" si="30"/>
        <v>0</v>
      </c>
      <c r="BD4" s="62">
        <f t="shared" si="31"/>
        <v>0</v>
      </c>
      <c r="BE4" s="71">
        <f t="shared" si="32"/>
        <v>0</v>
      </c>
      <c r="BF4" s="99">
        <f ca="1" t="shared" si="33"/>
        <v>0</v>
      </c>
      <c r="BG4" s="99" t="e">
        <f ca="1" t="shared" si="34"/>
        <v>#REF!</v>
      </c>
      <c r="BH4" s="110"/>
      <c r="BI4" s="86" t="e">
        <f ca="1" t="shared" si="35"/>
        <v>#REF!</v>
      </c>
      <c r="BJ4" s="72" t="e">
        <f t="shared" si="36"/>
        <v>#REF!</v>
      </c>
      <c r="BK4" s="105"/>
      <c r="BL4" s="106"/>
      <c r="BM4" s="105"/>
    </row>
    <row r="5" spans="1:65" s="1" customFormat="1" ht="15">
      <c r="A5" s="1">
        <f ca="1" t="shared" si="0"/>
        <v>0.43190181959652363</v>
      </c>
      <c r="B5" s="111"/>
      <c r="C5" s="20" t="str">
        <f>IF(B5&lt;=(0.25*COUNTA(#REF!)),"Top .25","")</f>
        <v>Top .25</v>
      </c>
      <c r="D5" s="115" t="s">
        <v>4</v>
      </c>
      <c r="E5" s="115" t="s">
        <v>98</v>
      </c>
      <c r="F5" s="2"/>
      <c r="G5" s="79"/>
      <c r="H5" s="1">
        <v>36</v>
      </c>
      <c r="I5" s="117">
        <v>0.00768518518518519</v>
      </c>
      <c r="J5" s="57"/>
      <c r="K5" s="58"/>
      <c r="L5" s="57"/>
      <c r="M5" s="59">
        <f t="shared" si="1"/>
        <v>0</v>
      </c>
      <c r="N5" s="61">
        <f t="shared" si="2"/>
        <v>0</v>
      </c>
      <c r="O5" s="62">
        <f t="shared" si="3"/>
        <v>0</v>
      </c>
      <c r="P5" s="61">
        <f t="shared" si="4"/>
        <v>0</v>
      </c>
      <c r="Q5" s="61">
        <f t="shared" si="5"/>
        <v>0</v>
      </c>
      <c r="R5" s="63">
        <f t="shared" si="6"/>
        <v>0</v>
      </c>
      <c r="S5" s="60">
        <f t="shared" si="7"/>
        <v>0</v>
      </c>
      <c r="T5" s="63">
        <f t="shared" si="8"/>
        <v>0</v>
      </c>
      <c r="U5" s="60">
        <f t="shared" si="9"/>
        <v>0</v>
      </c>
      <c r="V5" s="64" t="e">
        <f>(K5-#REF!)*0.0052</f>
        <v>#REF!</v>
      </c>
      <c r="W5" s="63" t="e">
        <f t="shared" si="10"/>
        <v>#REF!</v>
      </c>
      <c r="X5" s="63" t="e">
        <f>R5-(#REF!*V5)</f>
        <v>#REF!</v>
      </c>
      <c r="Y5" s="65" t="e">
        <f t="shared" si="11"/>
        <v>#REF!</v>
      </c>
      <c r="Z5" s="65" t="e">
        <f t="shared" si="12"/>
        <v>#REF!</v>
      </c>
      <c r="AA5" s="65" t="e">
        <f t="shared" si="13"/>
        <v>#REF!</v>
      </c>
      <c r="AB5" s="65" t="e">
        <f t="shared" si="14"/>
        <v>#REF!</v>
      </c>
      <c r="AC5" s="61"/>
      <c r="AD5" s="113"/>
      <c r="AE5" s="112" t="e">
        <f>(100-((W5-#REF!)/(#REF!-#REF!)*100))</f>
        <v>#REF!</v>
      </c>
      <c r="AF5" s="114" t="e">
        <f>_xlfn.NORM.DIST(AE5,#REF!,#REF!,FALSE)</f>
        <v>#REF!</v>
      </c>
      <c r="AG5" s="66" t="e">
        <f>IF(R5&lt;1.5*#REF!,(((MIN(#REF!)-X5)/(MAX(#REF!)-MIN(#REF!)))*100)+100,0)</f>
        <v>#REF!</v>
      </c>
      <c r="AH5" s="75"/>
      <c r="AI5" s="62">
        <f t="shared" si="15"/>
        <v>0</v>
      </c>
      <c r="AJ5" s="62">
        <f t="shared" si="16"/>
        <v>0</v>
      </c>
      <c r="AK5" s="68">
        <f t="shared" si="17"/>
        <v>0</v>
      </c>
      <c r="AL5" s="69"/>
      <c r="AM5" s="62">
        <f t="shared" si="18"/>
        <v>0</v>
      </c>
      <c r="AN5" s="62">
        <f t="shared" si="19"/>
        <v>0</v>
      </c>
      <c r="AO5" s="70">
        <f t="shared" si="20"/>
        <v>0</v>
      </c>
      <c r="AP5" s="69"/>
      <c r="AQ5" s="62">
        <f t="shared" si="21"/>
        <v>0</v>
      </c>
      <c r="AR5" s="62">
        <f t="shared" si="22"/>
        <v>0</v>
      </c>
      <c r="AS5" s="71">
        <f t="shared" si="23"/>
        <v>0</v>
      </c>
      <c r="AT5" s="69"/>
      <c r="AU5" s="62">
        <f t="shared" si="24"/>
        <v>0</v>
      </c>
      <c r="AV5" s="62">
        <f t="shared" si="25"/>
        <v>0</v>
      </c>
      <c r="AW5" s="71">
        <f t="shared" si="26"/>
        <v>0</v>
      </c>
      <c r="AX5" s="69"/>
      <c r="AY5" s="62">
        <f t="shared" si="27"/>
        <v>0</v>
      </c>
      <c r="AZ5" s="62">
        <f t="shared" si="28"/>
        <v>0</v>
      </c>
      <c r="BA5" s="71">
        <f t="shared" si="29"/>
        <v>0</v>
      </c>
      <c r="BB5" s="69"/>
      <c r="BC5" s="62">
        <f t="shared" si="30"/>
        <v>0</v>
      </c>
      <c r="BD5" s="62">
        <f t="shared" si="31"/>
        <v>0</v>
      </c>
      <c r="BE5" s="71">
        <f t="shared" si="32"/>
        <v>0</v>
      </c>
      <c r="BF5" s="99">
        <f ca="1" t="shared" si="33"/>
        <v>0</v>
      </c>
      <c r="BG5" s="99" t="e">
        <f ca="1" t="shared" si="34"/>
        <v>#REF!</v>
      </c>
      <c r="BH5" s="109"/>
      <c r="BI5" s="86" t="e">
        <f ca="1" t="shared" si="35"/>
        <v>#REF!</v>
      </c>
      <c r="BJ5" s="72" t="e">
        <f t="shared" si="36"/>
        <v>#REF!</v>
      </c>
      <c r="BK5" s="105"/>
      <c r="BL5" s="106"/>
      <c r="BM5" s="105"/>
    </row>
    <row r="6" spans="1:65" s="1" customFormat="1" ht="15">
      <c r="A6" s="1">
        <f ca="1" t="shared" si="0"/>
        <v>0.41656659559917575</v>
      </c>
      <c r="C6" s="20" t="str">
        <f>IF(B6&lt;=(0.25*COUNTA(#REF!)),"Top .25","")</f>
        <v>Top .25</v>
      </c>
      <c r="D6" s="115" t="s">
        <v>201</v>
      </c>
      <c r="E6" s="115" t="s">
        <v>202</v>
      </c>
      <c r="F6" s="2" t="s">
        <v>151</v>
      </c>
      <c r="G6" s="79"/>
      <c r="H6" s="1">
        <v>49</v>
      </c>
      <c r="I6" s="117">
        <v>0.00857638888888889</v>
      </c>
      <c r="J6" s="57"/>
      <c r="K6" s="58"/>
      <c r="L6" s="57"/>
      <c r="M6" s="59">
        <f t="shared" si="1"/>
        <v>0</v>
      </c>
      <c r="N6" s="61">
        <f t="shared" si="2"/>
        <v>0</v>
      </c>
      <c r="O6" s="62">
        <f t="shared" si="3"/>
        <v>0</v>
      </c>
      <c r="P6" s="61">
        <f t="shared" si="4"/>
        <v>0</v>
      </c>
      <c r="Q6" s="61">
        <f t="shared" si="5"/>
        <v>0</v>
      </c>
      <c r="R6" s="63">
        <f t="shared" si="6"/>
        <v>0</v>
      </c>
      <c r="S6" s="60">
        <f t="shared" si="7"/>
        <v>0</v>
      </c>
      <c r="T6" s="63">
        <f t="shared" si="8"/>
        <v>0</v>
      </c>
      <c r="U6" s="60">
        <f t="shared" si="9"/>
        <v>0</v>
      </c>
      <c r="V6" s="64" t="e">
        <f>(K6-#REF!)*0.0052</f>
        <v>#REF!</v>
      </c>
      <c r="W6" s="63" t="e">
        <f t="shared" si="10"/>
        <v>#REF!</v>
      </c>
      <c r="X6" s="63" t="e">
        <f>R6-(#REF!*V6)</f>
        <v>#REF!</v>
      </c>
      <c r="Y6" s="65" t="e">
        <f t="shared" si="11"/>
        <v>#REF!</v>
      </c>
      <c r="Z6" s="65" t="e">
        <f t="shared" si="12"/>
        <v>#REF!</v>
      </c>
      <c r="AA6" s="102" t="e">
        <f t="shared" si="13"/>
        <v>#REF!</v>
      </c>
      <c r="AB6" s="65" t="e">
        <f t="shared" si="14"/>
        <v>#REF!</v>
      </c>
      <c r="AC6" s="61"/>
      <c r="AD6" s="113"/>
      <c r="AE6" s="112" t="e">
        <f>(100-((W6-#REF!)/(#REF!-#REF!)*100))</f>
        <v>#REF!</v>
      </c>
      <c r="AF6" s="114" t="e">
        <f>_xlfn.NORM.DIST(AE6,#REF!,#REF!,FALSE)</f>
        <v>#REF!</v>
      </c>
      <c r="AG6" s="66" t="e">
        <f>IF(R6&lt;1.5*#REF!,(((MIN(#REF!)-X6)/(MAX(#REF!)-MIN(#REF!)))*100)+100,0)</f>
        <v>#REF!</v>
      </c>
      <c r="AH6" s="75"/>
      <c r="AI6" s="62">
        <f t="shared" si="15"/>
        <v>0</v>
      </c>
      <c r="AJ6" s="62">
        <f t="shared" si="16"/>
        <v>0</v>
      </c>
      <c r="AK6" s="68">
        <f t="shared" si="17"/>
        <v>0</v>
      </c>
      <c r="AL6" s="69"/>
      <c r="AM6" s="62">
        <f t="shared" si="18"/>
        <v>0</v>
      </c>
      <c r="AN6" s="62">
        <f t="shared" si="19"/>
        <v>0</v>
      </c>
      <c r="AO6" s="70">
        <f t="shared" si="20"/>
        <v>0</v>
      </c>
      <c r="AP6" s="69"/>
      <c r="AQ6" s="62">
        <f t="shared" si="21"/>
        <v>0</v>
      </c>
      <c r="AR6" s="62">
        <f t="shared" si="22"/>
        <v>0</v>
      </c>
      <c r="AS6" s="71">
        <f t="shared" si="23"/>
        <v>0</v>
      </c>
      <c r="AT6" s="69"/>
      <c r="AU6" s="62">
        <f t="shared" si="24"/>
        <v>0</v>
      </c>
      <c r="AV6" s="62">
        <f t="shared" si="25"/>
        <v>0</v>
      </c>
      <c r="AW6" s="71">
        <f t="shared" si="26"/>
        <v>0</v>
      </c>
      <c r="AX6" s="69"/>
      <c r="AY6" s="62">
        <f t="shared" si="27"/>
        <v>0</v>
      </c>
      <c r="AZ6" s="62">
        <f t="shared" si="28"/>
        <v>0</v>
      </c>
      <c r="BA6" s="71">
        <f t="shared" si="29"/>
        <v>0</v>
      </c>
      <c r="BB6" s="69"/>
      <c r="BC6" s="62">
        <f t="shared" si="30"/>
        <v>0</v>
      </c>
      <c r="BD6" s="62">
        <f t="shared" si="31"/>
        <v>0</v>
      </c>
      <c r="BE6" s="71">
        <f t="shared" si="32"/>
        <v>0</v>
      </c>
      <c r="BF6" s="99">
        <f ca="1" t="shared" si="33"/>
        <v>0</v>
      </c>
      <c r="BG6" s="99" t="e">
        <f ca="1" t="shared" si="34"/>
        <v>#REF!</v>
      </c>
      <c r="BH6" s="109"/>
      <c r="BI6" s="86" t="e">
        <f ca="1" t="shared" si="35"/>
        <v>#REF!</v>
      </c>
      <c r="BJ6" s="72" t="e">
        <f t="shared" si="36"/>
        <v>#REF!</v>
      </c>
      <c r="BK6" s="105"/>
      <c r="BL6" s="106"/>
      <c r="BM6" s="105"/>
    </row>
    <row r="7" spans="1:65" s="1" customFormat="1" ht="15">
      <c r="A7" s="1">
        <f ca="1" t="shared" si="0"/>
        <v>0.2575244753281858</v>
      </c>
      <c r="C7" s="20" t="str">
        <f>IF(B7&lt;=(0.25*COUNTA(#REF!)),"Top .25","")</f>
        <v>Top .25</v>
      </c>
      <c r="D7" s="115" t="s">
        <v>146</v>
      </c>
      <c r="E7" s="115" t="s">
        <v>122</v>
      </c>
      <c r="G7" s="4"/>
      <c r="H7" s="1">
        <v>55</v>
      </c>
      <c r="I7" s="117">
        <v>0.00873842592592593</v>
      </c>
      <c r="J7" s="57"/>
      <c r="K7" s="58"/>
      <c r="L7" s="57"/>
      <c r="M7" s="59">
        <f t="shared" si="1"/>
        <v>0</v>
      </c>
      <c r="N7" s="61">
        <f t="shared" si="2"/>
        <v>0</v>
      </c>
      <c r="O7" s="62">
        <f t="shared" si="3"/>
        <v>0</v>
      </c>
      <c r="P7" s="61">
        <f t="shared" si="4"/>
        <v>0</v>
      </c>
      <c r="Q7" s="61">
        <f t="shared" si="5"/>
        <v>0</v>
      </c>
      <c r="R7" s="63">
        <f t="shared" si="6"/>
        <v>0</v>
      </c>
      <c r="S7" s="60">
        <f t="shared" si="7"/>
        <v>0</v>
      </c>
      <c r="T7" s="63">
        <f t="shared" si="8"/>
        <v>0</v>
      </c>
      <c r="U7" s="60">
        <f t="shared" si="9"/>
        <v>0</v>
      </c>
      <c r="V7" s="64" t="e">
        <f>(K7-#REF!)*0.0052</f>
        <v>#REF!</v>
      </c>
      <c r="W7" s="63" t="e">
        <f t="shared" si="10"/>
        <v>#REF!</v>
      </c>
      <c r="X7" s="63" t="e">
        <f>R7-(#REF!*V7)</f>
        <v>#REF!</v>
      </c>
      <c r="Y7" s="65" t="e">
        <f t="shared" si="11"/>
        <v>#REF!</v>
      </c>
      <c r="Z7" s="65" t="e">
        <f t="shared" si="12"/>
        <v>#REF!</v>
      </c>
      <c r="AA7" s="65" t="e">
        <f t="shared" si="13"/>
        <v>#REF!</v>
      </c>
      <c r="AB7" s="65" t="e">
        <f t="shared" si="14"/>
        <v>#REF!</v>
      </c>
      <c r="AC7" s="61"/>
      <c r="AD7" s="113"/>
      <c r="AE7" s="112" t="e">
        <f>(100-((W7-#REF!)/(#REF!-#REF!)*100))</f>
        <v>#REF!</v>
      </c>
      <c r="AF7" s="114" t="e">
        <f>_xlfn.NORM.DIST(AE7,#REF!,#REF!,FALSE)</f>
        <v>#REF!</v>
      </c>
      <c r="AG7" s="66" t="e">
        <f>IF(R7&lt;1.5*#REF!,(((MIN(#REF!)-X7)/(MAX(#REF!)-MIN(#REF!)))*100)+100,0)</f>
        <v>#REF!</v>
      </c>
      <c r="AH7" s="67"/>
      <c r="AI7" s="62">
        <f t="shared" si="15"/>
        <v>0</v>
      </c>
      <c r="AJ7" s="62">
        <f t="shared" si="16"/>
        <v>0</v>
      </c>
      <c r="AK7" s="68">
        <f t="shared" si="17"/>
        <v>0</v>
      </c>
      <c r="AL7" s="69"/>
      <c r="AM7" s="62">
        <f t="shared" si="18"/>
        <v>0</v>
      </c>
      <c r="AN7" s="62">
        <f t="shared" si="19"/>
        <v>0</v>
      </c>
      <c r="AO7" s="70">
        <f t="shared" si="20"/>
        <v>0</v>
      </c>
      <c r="AP7" s="69"/>
      <c r="AQ7" s="62">
        <f t="shared" si="21"/>
        <v>0</v>
      </c>
      <c r="AR7" s="62">
        <f t="shared" si="22"/>
        <v>0</v>
      </c>
      <c r="AS7" s="71">
        <f t="shared" si="23"/>
        <v>0</v>
      </c>
      <c r="AT7" s="69"/>
      <c r="AU7" s="62">
        <f t="shared" si="24"/>
        <v>0</v>
      </c>
      <c r="AV7" s="62">
        <f t="shared" si="25"/>
        <v>0</v>
      </c>
      <c r="AW7" s="71">
        <f t="shared" si="26"/>
        <v>0</v>
      </c>
      <c r="AX7" s="69"/>
      <c r="AY7" s="62">
        <f t="shared" si="27"/>
        <v>0</v>
      </c>
      <c r="AZ7" s="62">
        <f t="shared" si="28"/>
        <v>0</v>
      </c>
      <c r="BA7" s="71">
        <f t="shared" si="29"/>
        <v>0</v>
      </c>
      <c r="BB7" s="69"/>
      <c r="BC7" s="62">
        <f t="shared" si="30"/>
        <v>0</v>
      </c>
      <c r="BD7" s="62">
        <f t="shared" si="31"/>
        <v>0</v>
      </c>
      <c r="BE7" s="71">
        <f t="shared" si="32"/>
        <v>0</v>
      </c>
      <c r="BF7" s="99">
        <f ca="1" t="shared" si="33"/>
        <v>0</v>
      </c>
      <c r="BG7" s="99" t="e">
        <f ca="1" t="shared" si="34"/>
        <v>#REF!</v>
      </c>
      <c r="BH7" s="110"/>
      <c r="BI7" s="86" t="e">
        <f ca="1" t="shared" si="35"/>
        <v>#REF!</v>
      </c>
      <c r="BJ7" s="72" t="e">
        <f t="shared" si="36"/>
        <v>#REF!</v>
      </c>
      <c r="BK7" s="105"/>
      <c r="BL7" s="106"/>
      <c r="BM7" s="105"/>
    </row>
    <row r="8" spans="1:65" s="1" customFormat="1" ht="15">
      <c r="A8" s="1">
        <f ca="1" t="shared" si="0"/>
        <v>0.5486955862912503</v>
      </c>
      <c r="C8" s="20" t="str">
        <f>IF(B8&lt;=(0.25*COUNTA(#REF!)),"Top .25","")</f>
        <v>Top .25</v>
      </c>
      <c r="D8" s="115" t="s">
        <v>205</v>
      </c>
      <c r="E8" s="115" t="s">
        <v>206</v>
      </c>
      <c r="H8" s="100">
        <v>57</v>
      </c>
      <c r="I8" s="117">
        <v>0.00890046296296296</v>
      </c>
      <c r="J8" s="57"/>
      <c r="K8" s="58"/>
      <c r="L8" s="57"/>
      <c r="M8" s="59">
        <f t="shared" si="1"/>
        <v>0</v>
      </c>
      <c r="N8" s="61">
        <f t="shared" si="2"/>
        <v>0</v>
      </c>
      <c r="O8" s="62">
        <f t="shared" si="3"/>
        <v>0</v>
      </c>
      <c r="P8" s="61">
        <f t="shared" si="4"/>
        <v>0</v>
      </c>
      <c r="Q8" s="61">
        <f t="shared" si="5"/>
        <v>0</v>
      </c>
      <c r="R8" s="63">
        <f t="shared" si="6"/>
        <v>0</v>
      </c>
      <c r="S8" s="60">
        <f t="shared" si="7"/>
        <v>0</v>
      </c>
      <c r="T8" s="63">
        <f t="shared" si="8"/>
        <v>0</v>
      </c>
      <c r="U8" s="60">
        <f t="shared" si="9"/>
        <v>0</v>
      </c>
      <c r="V8" s="64" t="e">
        <f>(K8-#REF!)*0.0052</f>
        <v>#REF!</v>
      </c>
      <c r="W8" s="63" t="e">
        <f t="shared" si="10"/>
        <v>#REF!</v>
      </c>
      <c r="X8" s="63" t="e">
        <f>R8-(#REF!*V8)</f>
        <v>#REF!</v>
      </c>
      <c r="Y8" s="65" t="e">
        <f t="shared" si="11"/>
        <v>#REF!</v>
      </c>
      <c r="Z8" s="65" t="e">
        <f t="shared" si="12"/>
        <v>#REF!</v>
      </c>
      <c r="AA8" s="65" t="e">
        <f t="shared" si="13"/>
        <v>#REF!</v>
      </c>
      <c r="AB8" s="65" t="e">
        <f t="shared" si="14"/>
        <v>#REF!</v>
      </c>
      <c r="AC8" s="61"/>
      <c r="AD8" s="113"/>
      <c r="AE8" s="112" t="e">
        <f>(100-((W8-#REF!)/(#REF!-#REF!)*100))</f>
        <v>#REF!</v>
      </c>
      <c r="AF8" s="114" t="e">
        <f>_xlfn.NORM.DIST(AE8,#REF!,#REF!,FALSE)</f>
        <v>#REF!</v>
      </c>
      <c r="AG8" s="66" t="e">
        <f>IF(R8&lt;1.5*#REF!,(((MIN(#REF!)-X8)/(MAX(#REF!)-MIN(#REF!)))*100)+100,0)</f>
        <v>#REF!</v>
      </c>
      <c r="AH8" s="75"/>
      <c r="AI8" s="62">
        <f t="shared" si="15"/>
        <v>0</v>
      </c>
      <c r="AJ8" s="62">
        <f t="shared" si="16"/>
        <v>0</v>
      </c>
      <c r="AK8" s="68">
        <f t="shared" si="17"/>
        <v>0</v>
      </c>
      <c r="AL8" s="69"/>
      <c r="AM8" s="62">
        <f t="shared" si="18"/>
        <v>0</v>
      </c>
      <c r="AN8" s="62">
        <f t="shared" si="19"/>
        <v>0</v>
      </c>
      <c r="AO8" s="70">
        <f t="shared" si="20"/>
        <v>0</v>
      </c>
      <c r="AP8" s="69"/>
      <c r="AQ8" s="62">
        <f t="shared" si="21"/>
        <v>0</v>
      </c>
      <c r="AR8" s="62">
        <f t="shared" si="22"/>
        <v>0</v>
      </c>
      <c r="AS8" s="71">
        <f t="shared" si="23"/>
        <v>0</v>
      </c>
      <c r="AT8" s="69"/>
      <c r="AU8" s="62">
        <f t="shared" si="24"/>
        <v>0</v>
      </c>
      <c r="AV8" s="62">
        <f t="shared" si="25"/>
        <v>0</v>
      </c>
      <c r="AW8" s="71">
        <f t="shared" si="26"/>
        <v>0</v>
      </c>
      <c r="AX8" s="69"/>
      <c r="AY8" s="62">
        <f t="shared" si="27"/>
        <v>0</v>
      </c>
      <c r="AZ8" s="62">
        <f t="shared" si="28"/>
        <v>0</v>
      </c>
      <c r="BA8" s="71">
        <f t="shared" si="29"/>
        <v>0</v>
      </c>
      <c r="BB8" s="69"/>
      <c r="BC8" s="62">
        <f t="shared" si="30"/>
        <v>0</v>
      </c>
      <c r="BD8" s="62">
        <f t="shared" si="31"/>
        <v>0</v>
      </c>
      <c r="BE8" s="71">
        <f t="shared" si="32"/>
        <v>0</v>
      </c>
      <c r="BF8" s="99">
        <f ca="1" t="shared" si="33"/>
        <v>0</v>
      </c>
      <c r="BG8" s="99" t="e">
        <f ca="1" t="shared" si="34"/>
        <v>#REF!</v>
      </c>
      <c r="BH8" s="110"/>
      <c r="BI8" s="86" t="e">
        <f ca="1" t="shared" si="35"/>
        <v>#REF!</v>
      </c>
      <c r="BJ8" s="72" t="e">
        <f t="shared" si="36"/>
        <v>#REF!</v>
      </c>
      <c r="BK8" s="105"/>
      <c r="BL8" s="106"/>
      <c r="BM8" s="105"/>
    </row>
    <row r="9" spans="1:65" s="1" customFormat="1" ht="15">
      <c r="A9" s="1">
        <f ca="1" t="shared" si="0"/>
        <v>0.8113419911053595</v>
      </c>
      <c r="C9" s="20" t="str">
        <f>IF(B9&lt;=(0.25*COUNTA(#REF!)),"Top .25","")</f>
        <v>Top .25</v>
      </c>
      <c r="D9" s="115" t="s">
        <v>163</v>
      </c>
      <c r="E9" s="115" t="s">
        <v>97</v>
      </c>
      <c r="F9" s="74"/>
      <c r="G9" s="80"/>
      <c r="H9" s="100">
        <v>69</v>
      </c>
      <c r="I9" s="117">
        <v>0.00954861111111111</v>
      </c>
      <c r="J9" s="57"/>
      <c r="K9" s="58"/>
      <c r="L9" s="57"/>
      <c r="M9" s="59">
        <f t="shared" si="1"/>
        <v>0</v>
      </c>
      <c r="N9" s="61">
        <f t="shared" si="2"/>
        <v>0</v>
      </c>
      <c r="O9" s="62">
        <f t="shared" si="3"/>
        <v>0</v>
      </c>
      <c r="P9" s="61">
        <f t="shared" si="4"/>
        <v>0</v>
      </c>
      <c r="Q9" s="61">
        <f t="shared" si="5"/>
        <v>0</v>
      </c>
      <c r="R9" s="63">
        <f t="shared" si="6"/>
        <v>0</v>
      </c>
      <c r="S9" s="60">
        <f t="shared" si="7"/>
        <v>0</v>
      </c>
      <c r="T9" s="63">
        <f t="shared" si="8"/>
        <v>0</v>
      </c>
      <c r="U9" s="60">
        <f t="shared" si="9"/>
        <v>0</v>
      </c>
      <c r="V9" s="64" t="e">
        <f>(K9-#REF!)*0.0052</f>
        <v>#REF!</v>
      </c>
      <c r="W9" s="63" t="e">
        <f t="shared" si="10"/>
        <v>#REF!</v>
      </c>
      <c r="X9" s="63" t="e">
        <f>R9-(#REF!*V9)</f>
        <v>#REF!</v>
      </c>
      <c r="Y9" s="65" t="e">
        <f t="shared" si="11"/>
        <v>#REF!</v>
      </c>
      <c r="Z9" s="65" t="e">
        <f t="shared" si="12"/>
        <v>#REF!</v>
      </c>
      <c r="AA9" s="65" t="e">
        <f t="shared" si="13"/>
        <v>#REF!</v>
      </c>
      <c r="AB9" s="65" t="e">
        <f t="shared" si="14"/>
        <v>#REF!</v>
      </c>
      <c r="AC9" s="61"/>
      <c r="AD9" s="113"/>
      <c r="AE9" s="112" t="e">
        <f>(100-((W9-#REF!)/(#REF!-#REF!)*100))</f>
        <v>#REF!</v>
      </c>
      <c r="AF9" s="114" t="e">
        <f>_xlfn.NORM.DIST(AE9,#REF!,#REF!,FALSE)</f>
        <v>#REF!</v>
      </c>
      <c r="AG9" s="66" t="e">
        <f>IF(R9&lt;1.5*#REF!,(((MIN(#REF!)-X9)/(MAX(#REF!)-MIN(#REF!)))*100)+100,0)</f>
        <v>#REF!</v>
      </c>
      <c r="AH9" s="75"/>
      <c r="AI9" s="62">
        <f t="shared" si="15"/>
        <v>0</v>
      </c>
      <c r="AJ9" s="62">
        <f t="shared" si="16"/>
        <v>0</v>
      </c>
      <c r="AK9" s="68">
        <f t="shared" si="17"/>
        <v>0</v>
      </c>
      <c r="AL9" s="69"/>
      <c r="AM9" s="62">
        <f t="shared" si="18"/>
        <v>0</v>
      </c>
      <c r="AN9" s="62">
        <f t="shared" si="19"/>
        <v>0</v>
      </c>
      <c r="AO9" s="70">
        <f t="shared" si="20"/>
        <v>0</v>
      </c>
      <c r="AP9" s="69"/>
      <c r="AQ9" s="62">
        <f t="shared" si="21"/>
        <v>0</v>
      </c>
      <c r="AR9" s="62">
        <f t="shared" si="22"/>
        <v>0</v>
      </c>
      <c r="AS9" s="71">
        <f t="shared" si="23"/>
        <v>0</v>
      </c>
      <c r="AT9" s="69"/>
      <c r="AU9" s="62">
        <f t="shared" si="24"/>
        <v>0</v>
      </c>
      <c r="AV9" s="62">
        <f t="shared" si="25"/>
        <v>0</v>
      </c>
      <c r="AW9" s="71">
        <f t="shared" si="26"/>
        <v>0</v>
      </c>
      <c r="AX9" s="69"/>
      <c r="AY9" s="62">
        <f t="shared" si="27"/>
        <v>0</v>
      </c>
      <c r="AZ9" s="62">
        <f t="shared" si="28"/>
        <v>0</v>
      </c>
      <c r="BA9" s="71">
        <f t="shared" si="29"/>
        <v>0</v>
      </c>
      <c r="BB9" s="69"/>
      <c r="BC9" s="62">
        <f t="shared" si="30"/>
        <v>0</v>
      </c>
      <c r="BD9" s="62">
        <f t="shared" si="31"/>
        <v>0</v>
      </c>
      <c r="BE9" s="71">
        <f t="shared" si="32"/>
        <v>0</v>
      </c>
      <c r="BF9" s="99">
        <f ca="1" t="shared" si="33"/>
        <v>0</v>
      </c>
      <c r="BG9" s="99" t="e">
        <f ca="1" t="shared" si="34"/>
        <v>#REF!</v>
      </c>
      <c r="BH9" s="110"/>
      <c r="BI9" s="86" t="e">
        <f ca="1" t="shared" si="35"/>
        <v>#REF!</v>
      </c>
      <c r="BJ9" s="72" t="e">
        <f t="shared" si="36"/>
        <v>#REF!</v>
      </c>
      <c r="BK9" s="105"/>
      <c r="BL9" s="106"/>
      <c r="BM9" s="105"/>
    </row>
    <row r="10" spans="1:65" s="1" customFormat="1" ht="15">
      <c r="A10" s="1">
        <f ca="1" t="shared" si="0"/>
        <v>0.714575606588935</v>
      </c>
      <c r="C10" s="20" t="str">
        <f>IF(B10&lt;=(0.25*COUNTA(#REF!)),"Top .25","")</f>
        <v>Top .25</v>
      </c>
      <c r="D10" s="115" t="s">
        <v>38</v>
      </c>
      <c r="E10" s="115" t="s">
        <v>104</v>
      </c>
      <c r="F10" s="2"/>
      <c r="G10" s="79"/>
      <c r="H10" s="100">
        <v>75</v>
      </c>
      <c r="I10" s="117">
        <v>0.00979166666666667</v>
      </c>
      <c r="J10" s="57"/>
      <c r="K10" s="58"/>
      <c r="L10" s="57"/>
      <c r="M10" s="59">
        <f t="shared" si="1"/>
        <v>0</v>
      </c>
      <c r="N10" s="61">
        <f t="shared" si="2"/>
        <v>0</v>
      </c>
      <c r="O10" s="62">
        <f t="shared" si="3"/>
        <v>0</v>
      </c>
      <c r="P10" s="61">
        <f t="shared" si="4"/>
        <v>0</v>
      </c>
      <c r="Q10" s="61">
        <f t="shared" si="5"/>
        <v>0</v>
      </c>
      <c r="R10" s="63">
        <f t="shared" si="6"/>
        <v>0</v>
      </c>
      <c r="S10" s="60">
        <f t="shared" si="7"/>
        <v>0</v>
      </c>
      <c r="T10" s="63">
        <f t="shared" si="8"/>
        <v>0</v>
      </c>
      <c r="U10" s="60">
        <f t="shared" si="9"/>
        <v>0</v>
      </c>
      <c r="V10" s="64" t="e">
        <f>(K10-#REF!)*0.0052</f>
        <v>#REF!</v>
      </c>
      <c r="W10" s="63" t="e">
        <f t="shared" si="10"/>
        <v>#REF!</v>
      </c>
      <c r="X10" s="63" t="e">
        <f>R10-(#REF!*V10)</f>
        <v>#REF!</v>
      </c>
      <c r="Y10" s="65" t="e">
        <f t="shared" si="11"/>
        <v>#REF!</v>
      </c>
      <c r="Z10" s="65" t="e">
        <f t="shared" si="12"/>
        <v>#REF!</v>
      </c>
      <c r="AA10" s="65" t="e">
        <f t="shared" si="13"/>
        <v>#REF!</v>
      </c>
      <c r="AB10" s="65" t="e">
        <f t="shared" si="14"/>
        <v>#REF!</v>
      </c>
      <c r="AC10" s="61"/>
      <c r="AD10" s="113"/>
      <c r="AE10" s="112" t="e">
        <f>(100-((W10-#REF!)/(#REF!-#REF!)*100))</f>
        <v>#REF!</v>
      </c>
      <c r="AF10" s="114" t="e">
        <f>_xlfn.NORM.DIST(AE10,#REF!,#REF!,FALSE)</f>
        <v>#REF!</v>
      </c>
      <c r="AG10" s="66" t="e">
        <f>IF(R10&lt;1.5*#REF!,(((MIN(#REF!)-X10)/(MAX(#REF!)-MIN(#REF!)))*100)+100,0)</f>
        <v>#REF!</v>
      </c>
      <c r="AH10" s="67"/>
      <c r="AI10" s="62">
        <f t="shared" si="15"/>
        <v>0</v>
      </c>
      <c r="AJ10" s="62">
        <f t="shared" si="16"/>
        <v>0</v>
      </c>
      <c r="AK10" s="68">
        <f t="shared" si="17"/>
        <v>0</v>
      </c>
      <c r="AL10" s="69"/>
      <c r="AM10" s="62">
        <f t="shared" si="18"/>
        <v>0</v>
      </c>
      <c r="AN10" s="62">
        <f t="shared" si="19"/>
        <v>0</v>
      </c>
      <c r="AO10" s="70">
        <f t="shared" si="20"/>
        <v>0</v>
      </c>
      <c r="AP10" s="69"/>
      <c r="AQ10" s="62">
        <f t="shared" si="21"/>
        <v>0</v>
      </c>
      <c r="AR10" s="62">
        <f t="shared" si="22"/>
        <v>0</v>
      </c>
      <c r="AS10" s="71">
        <f t="shared" si="23"/>
        <v>0</v>
      </c>
      <c r="AT10" s="69"/>
      <c r="AU10" s="62">
        <f t="shared" si="24"/>
        <v>0</v>
      </c>
      <c r="AV10" s="62">
        <f t="shared" si="25"/>
        <v>0</v>
      </c>
      <c r="AW10" s="71">
        <f t="shared" si="26"/>
        <v>0</v>
      </c>
      <c r="AX10" s="69"/>
      <c r="AY10" s="62">
        <f t="shared" si="27"/>
        <v>0</v>
      </c>
      <c r="AZ10" s="62">
        <f t="shared" si="28"/>
        <v>0</v>
      </c>
      <c r="BA10" s="71">
        <f t="shared" si="29"/>
        <v>0</v>
      </c>
      <c r="BB10" s="69"/>
      <c r="BC10" s="62">
        <f t="shared" si="30"/>
        <v>0</v>
      </c>
      <c r="BD10" s="62">
        <f t="shared" si="31"/>
        <v>0</v>
      </c>
      <c r="BE10" s="71">
        <f t="shared" si="32"/>
        <v>0</v>
      </c>
      <c r="BF10" s="99">
        <f ca="1" t="shared" si="33"/>
        <v>0</v>
      </c>
      <c r="BG10" s="99" t="e">
        <f ca="1" t="shared" si="34"/>
        <v>#REF!</v>
      </c>
      <c r="BH10" s="109"/>
      <c r="BI10" s="86" t="e">
        <f ca="1" t="shared" si="35"/>
        <v>#REF!</v>
      </c>
      <c r="BJ10" s="72" t="e">
        <f t="shared" si="36"/>
        <v>#REF!</v>
      </c>
      <c r="BK10" s="105"/>
      <c r="BL10" s="106"/>
      <c r="BM10" s="105"/>
    </row>
    <row r="11" spans="1:65" s="1" customFormat="1" ht="15">
      <c r="A11" s="1">
        <f ca="1" t="shared" si="0"/>
        <v>0.09241309009107479</v>
      </c>
      <c r="C11" s="20" t="str">
        <f>IF(B11&lt;=(0.25*COUNTA(#REF!)),"Top .25","")</f>
        <v>Top .25</v>
      </c>
      <c r="D11" s="115" t="s">
        <v>203</v>
      </c>
      <c r="E11" s="115" t="s">
        <v>204</v>
      </c>
      <c r="F11" s="74"/>
      <c r="G11" s="80"/>
      <c r="H11" s="1">
        <v>77</v>
      </c>
      <c r="I11" s="117">
        <v>0.0099537037037037</v>
      </c>
      <c r="J11" s="57"/>
      <c r="K11" s="58"/>
      <c r="L11" s="57"/>
      <c r="M11" s="59">
        <f t="shared" si="1"/>
        <v>0</v>
      </c>
      <c r="N11" s="61">
        <f t="shared" si="2"/>
        <v>0</v>
      </c>
      <c r="O11" s="62">
        <f t="shared" si="3"/>
        <v>0</v>
      </c>
      <c r="P11" s="61">
        <f t="shared" si="4"/>
        <v>0</v>
      </c>
      <c r="Q11" s="61">
        <f t="shared" si="5"/>
        <v>0</v>
      </c>
      <c r="R11" s="63">
        <f t="shared" si="6"/>
        <v>0</v>
      </c>
      <c r="S11" s="60">
        <f t="shared" si="7"/>
        <v>0</v>
      </c>
      <c r="T11" s="63">
        <f t="shared" si="8"/>
        <v>0</v>
      </c>
      <c r="U11" s="60">
        <f t="shared" si="9"/>
        <v>0</v>
      </c>
      <c r="V11" s="64" t="e">
        <f>(K11-#REF!)*0.0052</f>
        <v>#REF!</v>
      </c>
      <c r="W11" s="63" t="e">
        <f t="shared" si="10"/>
        <v>#REF!</v>
      </c>
      <c r="X11" s="63" t="e">
        <f>R11-(#REF!*V11)</f>
        <v>#REF!</v>
      </c>
      <c r="Y11" s="65" t="e">
        <f t="shared" si="11"/>
        <v>#REF!</v>
      </c>
      <c r="Z11" s="65" t="e">
        <f t="shared" si="12"/>
        <v>#REF!</v>
      </c>
      <c r="AA11" s="65" t="e">
        <f t="shared" si="13"/>
        <v>#REF!</v>
      </c>
      <c r="AB11" s="65" t="e">
        <f t="shared" si="14"/>
        <v>#REF!</v>
      </c>
      <c r="AC11" s="61"/>
      <c r="AD11" s="113"/>
      <c r="AE11" s="112" t="e">
        <f>(100-((W11-#REF!)/(#REF!-#REF!)*100))</f>
        <v>#REF!</v>
      </c>
      <c r="AF11" s="114" t="e">
        <f>_xlfn.NORM.DIST(AE11,#REF!,#REF!,FALSE)</f>
        <v>#REF!</v>
      </c>
      <c r="AG11" s="66" t="e">
        <f>IF(R11&lt;1.5*#REF!,(((MIN(#REF!)-X11)/(MAX(#REF!)-MIN(#REF!)))*100)+100,0)</f>
        <v>#REF!</v>
      </c>
      <c r="AH11" s="75"/>
      <c r="AI11" s="62">
        <f t="shared" si="15"/>
        <v>0</v>
      </c>
      <c r="AJ11" s="62">
        <f t="shared" si="16"/>
        <v>0</v>
      </c>
      <c r="AK11" s="68">
        <f t="shared" si="17"/>
        <v>0</v>
      </c>
      <c r="AL11" s="69"/>
      <c r="AM11" s="62">
        <f t="shared" si="18"/>
        <v>0</v>
      </c>
      <c r="AN11" s="62">
        <f t="shared" si="19"/>
        <v>0</v>
      </c>
      <c r="AO11" s="70">
        <f t="shared" si="20"/>
        <v>0</v>
      </c>
      <c r="AP11" s="69"/>
      <c r="AQ11" s="62">
        <f t="shared" si="21"/>
        <v>0</v>
      </c>
      <c r="AR11" s="62">
        <f t="shared" si="22"/>
        <v>0</v>
      </c>
      <c r="AS11" s="71">
        <f t="shared" si="23"/>
        <v>0</v>
      </c>
      <c r="AT11" s="69"/>
      <c r="AU11" s="62">
        <f t="shared" si="24"/>
        <v>0</v>
      </c>
      <c r="AV11" s="62">
        <f t="shared" si="25"/>
        <v>0</v>
      </c>
      <c r="AW11" s="71">
        <f t="shared" si="26"/>
        <v>0</v>
      </c>
      <c r="AX11" s="69"/>
      <c r="AY11" s="62">
        <f t="shared" si="27"/>
        <v>0</v>
      </c>
      <c r="AZ11" s="62">
        <f t="shared" si="28"/>
        <v>0</v>
      </c>
      <c r="BA11" s="71">
        <f t="shared" si="29"/>
        <v>0</v>
      </c>
      <c r="BB11" s="69"/>
      <c r="BC11" s="62">
        <f t="shared" si="30"/>
        <v>0</v>
      </c>
      <c r="BD11" s="62">
        <f t="shared" si="31"/>
        <v>0</v>
      </c>
      <c r="BE11" s="71">
        <f t="shared" si="32"/>
        <v>0</v>
      </c>
      <c r="BF11" s="99">
        <f ca="1" t="shared" si="33"/>
        <v>0</v>
      </c>
      <c r="BG11" s="99" t="e">
        <f ca="1" t="shared" si="34"/>
        <v>#REF!</v>
      </c>
      <c r="BH11" s="109"/>
      <c r="BI11" s="86" t="e">
        <f ca="1" t="shared" si="35"/>
        <v>#REF!</v>
      </c>
      <c r="BJ11" s="72" t="e">
        <f t="shared" si="36"/>
        <v>#REF!</v>
      </c>
      <c r="BK11" s="105"/>
      <c r="BL11" s="106"/>
      <c r="BM11" s="105"/>
    </row>
    <row r="12" spans="1:65" s="1" customFormat="1" ht="15">
      <c r="A12" s="1">
        <f ca="1" t="shared" si="0"/>
        <v>0.22775050589447332</v>
      </c>
      <c r="C12" s="20" t="str">
        <f>IF(B12&lt;=(0.25*COUNTA(#REF!)),"Top .25","")</f>
        <v>Top .25</v>
      </c>
      <c r="D12" s="115" t="s">
        <v>217</v>
      </c>
      <c r="E12" s="115" t="s">
        <v>218</v>
      </c>
      <c r="F12" s="2"/>
      <c r="G12" s="4"/>
      <c r="H12" s="1">
        <v>83</v>
      </c>
      <c r="I12" s="117">
        <v>0.0103587962962963</v>
      </c>
      <c r="J12" s="57"/>
      <c r="K12" s="58"/>
      <c r="L12" s="57"/>
      <c r="M12" s="59">
        <f t="shared" si="1"/>
        <v>0</v>
      </c>
      <c r="N12" s="61">
        <f t="shared" si="2"/>
        <v>0</v>
      </c>
      <c r="O12" s="62">
        <f t="shared" si="3"/>
        <v>0</v>
      </c>
      <c r="P12" s="61">
        <f t="shared" si="4"/>
        <v>0</v>
      </c>
      <c r="Q12" s="61">
        <f t="shared" si="5"/>
        <v>0</v>
      </c>
      <c r="R12" s="63">
        <f t="shared" si="6"/>
        <v>0</v>
      </c>
      <c r="S12" s="60">
        <f t="shared" si="7"/>
        <v>0</v>
      </c>
      <c r="T12" s="63">
        <f t="shared" si="8"/>
        <v>0</v>
      </c>
      <c r="U12" s="60">
        <f t="shared" si="9"/>
        <v>0</v>
      </c>
      <c r="V12" s="64" t="e">
        <f>(K12-#REF!)*0.0052</f>
        <v>#REF!</v>
      </c>
      <c r="W12" s="63" t="e">
        <f t="shared" si="10"/>
        <v>#REF!</v>
      </c>
      <c r="X12" s="63" t="e">
        <f>R12-(#REF!*V12)</f>
        <v>#REF!</v>
      </c>
      <c r="Y12" s="65" t="e">
        <f t="shared" si="11"/>
        <v>#REF!</v>
      </c>
      <c r="Z12" s="65" t="e">
        <f t="shared" si="12"/>
        <v>#REF!</v>
      </c>
      <c r="AA12" s="65" t="e">
        <f t="shared" si="13"/>
        <v>#REF!</v>
      </c>
      <c r="AB12" s="65" t="e">
        <f t="shared" si="14"/>
        <v>#REF!</v>
      </c>
      <c r="AC12" s="61"/>
      <c r="AD12" s="113"/>
      <c r="AE12" s="112" t="e">
        <f>(100-((W12-#REF!)/(#REF!-#REF!)*100))</f>
        <v>#REF!</v>
      </c>
      <c r="AF12" s="114" t="e">
        <f>_xlfn.NORM.DIST(AE12,#REF!,#REF!,FALSE)</f>
        <v>#REF!</v>
      </c>
      <c r="AG12" s="66" t="e">
        <f>IF(R12&lt;1.5*#REF!,(((MIN(#REF!)-X12)/(MAX(#REF!)-MIN(#REF!)))*100)+100,0)</f>
        <v>#REF!</v>
      </c>
      <c r="AH12" s="75"/>
      <c r="AI12" s="62">
        <f t="shared" si="15"/>
        <v>0</v>
      </c>
      <c r="AJ12" s="62">
        <f t="shared" si="16"/>
        <v>0</v>
      </c>
      <c r="AK12" s="68">
        <f t="shared" si="17"/>
        <v>0</v>
      </c>
      <c r="AL12" s="69"/>
      <c r="AM12" s="62">
        <f t="shared" si="18"/>
        <v>0</v>
      </c>
      <c r="AN12" s="62">
        <f t="shared" si="19"/>
        <v>0</v>
      </c>
      <c r="AO12" s="70">
        <f t="shared" si="20"/>
        <v>0</v>
      </c>
      <c r="AP12" s="69"/>
      <c r="AQ12" s="62">
        <f t="shared" si="21"/>
        <v>0</v>
      </c>
      <c r="AR12" s="62">
        <f t="shared" si="22"/>
        <v>0</v>
      </c>
      <c r="AS12" s="71">
        <f t="shared" si="23"/>
        <v>0</v>
      </c>
      <c r="AT12" s="69"/>
      <c r="AU12" s="62">
        <f t="shared" si="24"/>
        <v>0</v>
      </c>
      <c r="AV12" s="62">
        <f t="shared" si="25"/>
        <v>0</v>
      </c>
      <c r="AW12" s="71">
        <f t="shared" si="26"/>
        <v>0</v>
      </c>
      <c r="AX12" s="69"/>
      <c r="AY12" s="62">
        <f t="shared" si="27"/>
        <v>0</v>
      </c>
      <c r="AZ12" s="62">
        <f t="shared" si="28"/>
        <v>0</v>
      </c>
      <c r="BA12" s="71">
        <f t="shared" si="29"/>
        <v>0</v>
      </c>
      <c r="BB12" s="69"/>
      <c r="BC12" s="62">
        <f t="shared" si="30"/>
        <v>0</v>
      </c>
      <c r="BD12" s="62">
        <f t="shared" si="31"/>
        <v>0</v>
      </c>
      <c r="BE12" s="71">
        <f t="shared" si="32"/>
        <v>0</v>
      </c>
      <c r="BF12" s="99">
        <f ca="1" t="shared" si="33"/>
        <v>0</v>
      </c>
      <c r="BG12" s="99" t="e">
        <f ca="1" t="shared" si="34"/>
        <v>#REF!</v>
      </c>
      <c r="BH12" s="110"/>
      <c r="BI12" s="86" t="e">
        <f ca="1" t="shared" si="35"/>
        <v>#REF!</v>
      </c>
      <c r="BJ12" s="72" t="e">
        <f t="shared" si="36"/>
        <v>#REF!</v>
      </c>
      <c r="BK12" s="107"/>
      <c r="BL12" s="108"/>
      <c r="BM12" s="107"/>
    </row>
    <row r="14" spans="1:65" s="1" customFormat="1" ht="15">
      <c r="A14" s="1">
        <f aca="true" ca="1" t="shared" si="37" ref="A14:A22">RAND()</f>
        <v>0.07951112052560638</v>
      </c>
      <c r="C14" s="20" t="str">
        <f>IF(B14&lt;=(0.25*COUNTA(#REF!)),"Top .25","")</f>
        <v>Top .25</v>
      </c>
      <c r="D14" s="115" t="s">
        <v>220</v>
      </c>
      <c r="E14" s="115" t="s">
        <v>222</v>
      </c>
      <c r="F14" s="74"/>
      <c r="G14" s="80"/>
      <c r="H14" s="100">
        <v>88</v>
      </c>
      <c r="I14" s="117">
        <v>0.0106828703703704</v>
      </c>
      <c r="J14" s="57"/>
      <c r="K14" s="58"/>
      <c r="L14" s="57"/>
      <c r="M14" s="59">
        <f aca="true" t="shared" si="38" ref="M14:M22">L14-J14</f>
        <v>0</v>
      </c>
      <c r="N14" s="61">
        <f aca="true" t="shared" si="39" ref="N14:N22">HOUR(M14)</f>
        <v>0</v>
      </c>
      <c r="O14" s="62">
        <f aca="true" t="shared" si="40" ref="O14:O22">MINUTE(M14)</f>
        <v>0</v>
      </c>
      <c r="P14" s="61">
        <f aca="true" t="shared" si="41" ref="P14:P22">SECOND(M14)</f>
        <v>0</v>
      </c>
      <c r="Q14" s="61">
        <f aca="true" t="shared" si="42" ref="Q14:Q22">N14*60*60+O14*60+P14</f>
        <v>0</v>
      </c>
      <c r="R14" s="63">
        <f aca="true" t="shared" si="43" ref="R14:R22">Q14-T14</f>
        <v>0</v>
      </c>
      <c r="S14" s="60">
        <f aca="true" t="shared" si="44" ref="S14:S22">(R14)/(24*60*60)</f>
        <v>0</v>
      </c>
      <c r="T14" s="63">
        <f aca="true" t="shared" si="45" ref="T14:T22">AK14+AO14+AS14+AW14+BA14+BE14</f>
        <v>0</v>
      </c>
      <c r="U14" s="60">
        <f aca="true" t="shared" si="46" ref="U14:U22">(T14)/(24*60*60)</f>
        <v>0</v>
      </c>
      <c r="V14" s="64" t="e">
        <f>(K14-#REF!)*0.0052</f>
        <v>#REF!</v>
      </c>
      <c r="W14" s="63" t="e">
        <f aca="true" t="shared" si="47" ref="W14:W22">R14-(R14*V14)</f>
        <v>#REF!</v>
      </c>
      <c r="X14" s="63" t="e">
        <f>R14-(#REF!*V14)</f>
        <v>#REF!</v>
      </c>
      <c r="Y14" s="65" t="e">
        <f aca="true" t="shared" si="48" ref="Y14:Y22">(R14-W14)/(24*60*60)</f>
        <v>#REF!</v>
      </c>
      <c r="Z14" s="65" t="e">
        <f aca="true" t="shared" si="49" ref="Z14:Z22">(R14-X14)/(24*60*60)</f>
        <v>#REF!</v>
      </c>
      <c r="AA14" s="65" t="e">
        <f aca="true" t="shared" si="50" ref="AA14:AA22">(W14)/(24*60*60)</f>
        <v>#REF!</v>
      </c>
      <c r="AB14" s="65" t="e">
        <f aca="true" t="shared" si="51" ref="AB14:AB22">AA14/6.5</f>
        <v>#REF!</v>
      </c>
      <c r="AC14" s="61"/>
      <c r="AD14" s="113"/>
      <c r="AE14" s="112" t="e">
        <f>(100-((W14-#REF!)/(#REF!-#REF!)*100))</f>
        <v>#REF!</v>
      </c>
      <c r="AF14" s="114" t="e">
        <f>_xlfn.NORM.DIST(AE14,#REF!,#REF!,FALSE)</f>
        <v>#REF!</v>
      </c>
      <c r="AG14" s="66" t="e">
        <f>IF(R14&lt;1.5*#REF!,(((MIN(#REF!)-X14)/(MAX(#REF!)-MIN(#REF!)))*100)+100,0)</f>
        <v>#REF!</v>
      </c>
      <c r="AH14" s="75"/>
      <c r="AI14" s="62">
        <f aca="true" t="shared" si="52" ref="AI14:AI22">MINUTE(AH14)</f>
        <v>0</v>
      </c>
      <c r="AJ14" s="62">
        <f aca="true" t="shared" si="53" ref="AJ14:AJ22">SECOND(AH14)</f>
        <v>0</v>
      </c>
      <c r="AK14" s="68">
        <f aca="true" t="shared" si="54" ref="AK14:AK22">AI14*60+AJ14</f>
        <v>0</v>
      </c>
      <c r="AL14" s="69"/>
      <c r="AM14" s="62">
        <f aca="true" t="shared" si="55" ref="AM14:AM22">MINUTE(AL14)</f>
        <v>0</v>
      </c>
      <c r="AN14" s="62">
        <f aca="true" t="shared" si="56" ref="AN14:AN22">SECOND(AL14)</f>
        <v>0</v>
      </c>
      <c r="AO14" s="70">
        <f aca="true" t="shared" si="57" ref="AO14:AO22">AM14*60+AN14</f>
        <v>0</v>
      </c>
      <c r="AP14" s="69"/>
      <c r="AQ14" s="62">
        <f aca="true" t="shared" si="58" ref="AQ14:AQ22">MINUTE(AP14)</f>
        <v>0</v>
      </c>
      <c r="AR14" s="62">
        <f aca="true" t="shared" si="59" ref="AR14:AR22">SECOND(AP14)</f>
        <v>0</v>
      </c>
      <c r="AS14" s="71">
        <f aca="true" t="shared" si="60" ref="AS14:AS22">AQ14*60+AR14</f>
        <v>0</v>
      </c>
      <c r="AT14" s="69"/>
      <c r="AU14" s="62">
        <f aca="true" t="shared" si="61" ref="AU14:AU22">MINUTE(AT14)</f>
        <v>0</v>
      </c>
      <c r="AV14" s="62">
        <f aca="true" t="shared" si="62" ref="AV14:AV22">SECOND(AT14)</f>
        <v>0</v>
      </c>
      <c r="AW14" s="71">
        <f aca="true" t="shared" si="63" ref="AW14:AW22">AU14*60+AV14</f>
        <v>0</v>
      </c>
      <c r="AX14" s="69"/>
      <c r="AY14" s="62">
        <f aca="true" t="shared" si="64" ref="AY14:AY22">MINUTE(AX14)</f>
        <v>0</v>
      </c>
      <c r="AZ14" s="62">
        <f aca="true" t="shared" si="65" ref="AZ14:AZ22">SECOND(AX14)</f>
        <v>0</v>
      </c>
      <c r="BA14" s="71">
        <f aca="true" t="shared" si="66" ref="BA14:BA22">AY14*60+AZ14</f>
        <v>0</v>
      </c>
      <c r="BB14" s="69"/>
      <c r="BC14" s="62">
        <f aca="true" t="shared" si="67" ref="BC14:BC22">MINUTE(BB14)</f>
        <v>0</v>
      </c>
      <c r="BD14" s="62">
        <f aca="true" t="shared" si="68" ref="BD14:BD22">SECOND(BB14)</f>
        <v>0</v>
      </c>
      <c r="BE14" s="71">
        <f aca="true" t="shared" si="69" ref="BE14:BE22">BC14*60+BD14</f>
        <v>0</v>
      </c>
      <c r="BF14" s="99">
        <f aca="true" ca="1" t="shared" si="70" ref="BF14:BF22">CELL("contents",S14)</f>
        <v>0</v>
      </c>
      <c r="BG14" s="99" t="e">
        <f aca="true" ca="1" t="shared" si="71" ref="BG14:BG22">CELL("contents",AA14)</f>
        <v>#REF!</v>
      </c>
      <c r="BH14" s="109"/>
      <c r="BI14" s="86" t="e">
        <f aca="true" ca="1" t="shared" si="72" ref="BI14:BI22">CELL("contents",AE14)</f>
        <v>#REF!</v>
      </c>
      <c r="BJ14" s="72" t="e">
        <f aca="true" t="shared" si="73" ref="BJ14:BJ22">BH14+BI14</f>
        <v>#REF!</v>
      </c>
      <c r="BK14" s="105"/>
      <c r="BL14" s="106"/>
      <c r="BM14" s="105"/>
    </row>
    <row r="15" spans="1:65" s="1" customFormat="1" ht="15">
      <c r="A15" s="1">
        <f ca="1" t="shared" si="37"/>
        <v>0.3585892777925084</v>
      </c>
      <c r="C15" s="20" t="str">
        <f>IF(B15&lt;=(0.25*COUNTA(#REF!)),"Top .25","")</f>
        <v>Top .25</v>
      </c>
      <c r="D15" s="115" t="s">
        <v>198</v>
      </c>
      <c r="E15" s="115" t="s">
        <v>199</v>
      </c>
      <c r="F15" s="2"/>
      <c r="G15" s="4"/>
      <c r="H15" s="100">
        <v>93</v>
      </c>
      <c r="I15" s="117">
        <v>0.0110069444444444</v>
      </c>
      <c r="J15" s="57"/>
      <c r="K15" s="58"/>
      <c r="L15" s="57"/>
      <c r="M15" s="59">
        <f t="shared" si="38"/>
        <v>0</v>
      </c>
      <c r="N15" s="61">
        <f t="shared" si="39"/>
        <v>0</v>
      </c>
      <c r="O15" s="62">
        <f t="shared" si="40"/>
        <v>0</v>
      </c>
      <c r="P15" s="61">
        <f t="shared" si="41"/>
        <v>0</v>
      </c>
      <c r="Q15" s="61">
        <f t="shared" si="42"/>
        <v>0</v>
      </c>
      <c r="R15" s="63">
        <f t="shared" si="43"/>
        <v>0</v>
      </c>
      <c r="S15" s="60">
        <f t="shared" si="44"/>
        <v>0</v>
      </c>
      <c r="T15" s="63">
        <f t="shared" si="45"/>
        <v>0</v>
      </c>
      <c r="U15" s="60">
        <f t="shared" si="46"/>
        <v>0</v>
      </c>
      <c r="V15" s="64" t="e">
        <f>(K15-#REF!)*0.0052</f>
        <v>#REF!</v>
      </c>
      <c r="W15" s="63" t="e">
        <f t="shared" si="47"/>
        <v>#REF!</v>
      </c>
      <c r="X15" s="63" t="e">
        <f>R15-(#REF!*V15)</f>
        <v>#REF!</v>
      </c>
      <c r="Y15" s="65" t="e">
        <f t="shared" si="48"/>
        <v>#REF!</v>
      </c>
      <c r="Z15" s="65" t="e">
        <f t="shared" si="49"/>
        <v>#REF!</v>
      </c>
      <c r="AA15" s="65" t="e">
        <f t="shared" si="50"/>
        <v>#REF!</v>
      </c>
      <c r="AB15" s="65" t="e">
        <f t="shared" si="51"/>
        <v>#REF!</v>
      </c>
      <c r="AC15" s="61"/>
      <c r="AD15" s="113"/>
      <c r="AE15" s="112" t="e">
        <f>(100-((W15-#REF!)/(#REF!-#REF!)*100))</f>
        <v>#REF!</v>
      </c>
      <c r="AF15" s="114" t="e">
        <f>_xlfn.NORM.DIST(AE15,#REF!,#REF!,FALSE)</f>
        <v>#REF!</v>
      </c>
      <c r="AG15" s="66" t="e">
        <f>IF(R15&lt;1.5*#REF!,(((MIN(#REF!)-X15)/(MAX(#REF!)-MIN(#REF!)))*100)+100,0)</f>
        <v>#REF!</v>
      </c>
      <c r="AH15" s="73"/>
      <c r="AI15" s="62">
        <f t="shared" si="52"/>
        <v>0</v>
      </c>
      <c r="AJ15" s="62">
        <f t="shared" si="53"/>
        <v>0</v>
      </c>
      <c r="AK15" s="68">
        <f t="shared" si="54"/>
        <v>0</v>
      </c>
      <c r="AL15" s="69"/>
      <c r="AM15" s="62">
        <f t="shared" si="55"/>
        <v>0</v>
      </c>
      <c r="AN15" s="62">
        <f t="shared" si="56"/>
        <v>0</v>
      </c>
      <c r="AO15" s="70">
        <f t="shared" si="57"/>
        <v>0</v>
      </c>
      <c r="AP15" s="69"/>
      <c r="AQ15" s="62">
        <f t="shared" si="58"/>
        <v>0</v>
      </c>
      <c r="AR15" s="62">
        <f t="shared" si="59"/>
        <v>0</v>
      </c>
      <c r="AS15" s="71">
        <f t="shared" si="60"/>
        <v>0</v>
      </c>
      <c r="AT15" s="69"/>
      <c r="AU15" s="62">
        <f t="shared" si="61"/>
        <v>0</v>
      </c>
      <c r="AV15" s="62">
        <f t="shared" si="62"/>
        <v>0</v>
      </c>
      <c r="AW15" s="71">
        <f t="shared" si="63"/>
        <v>0</v>
      </c>
      <c r="AX15" s="69"/>
      <c r="AY15" s="62">
        <f t="shared" si="64"/>
        <v>0</v>
      </c>
      <c r="AZ15" s="62">
        <f t="shared" si="65"/>
        <v>0</v>
      </c>
      <c r="BA15" s="71">
        <f t="shared" si="66"/>
        <v>0</v>
      </c>
      <c r="BB15" s="69"/>
      <c r="BC15" s="62">
        <f t="shared" si="67"/>
        <v>0</v>
      </c>
      <c r="BD15" s="62">
        <f t="shared" si="68"/>
        <v>0</v>
      </c>
      <c r="BE15" s="71">
        <f t="shared" si="69"/>
        <v>0</v>
      </c>
      <c r="BF15" s="99">
        <f ca="1" t="shared" si="70"/>
        <v>0</v>
      </c>
      <c r="BG15" s="99" t="e">
        <f ca="1" t="shared" si="71"/>
        <v>#REF!</v>
      </c>
      <c r="BH15" s="109"/>
      <c r="BI15" s="86" t="e">
        <f ca="1" t="shared" si="72"/>
        <v>#REF!</v>
      </c>
      <c r="BJ15" s="72" t="e">
        <f t="shared" si="73"/>
        <v>#REF!</v>
      </c>
      <c r="BK15" s="105"/>
      <c r="BL15" s="106"/>
      <c r="BM15" s="105"/>
    </row>
    <row r="16" spans="1:65" s="1" customFormat="1" ht="12.75">
      <c r="A16" s="1">
        <f ca="1" t="shared" si="37"/>
        <v>0.2835652753081187</v>
      </c>
      <c r="C16" s="20" t="str">
        <f>IF(B16&lt;=(0.25*COUNTA(#REF!)),"Top .25","")</f>
        <v>Top .25</v>
      </c>
      <c r="G16" s="79"/>
      <c r="H16" s="1">
        <v>96</v>
      </c>
      <c r="I16" s="117">
        <v>0.011087962962963</v>
      </c>
      <c r="J16" s="57"/>
      <c r="K16" s="58"/>
      <c r="L16" s="57"/>
      <c r="M16" s="59">
        <f t="shared" si="38"/>
        <v>0</v>
      </c>
      <c r="N16" s="61">
        <f t="shared" si="39"/>
        <v>0</v>
      </c>
      <c r="O16" s="62">
        <f t="shared" si="40"/>
        <v>0</v>
      </c>
      <c r="P16" s="61">
        <f t="shared" si="41"/>
        <v>0</v>
      </c>
      <c r="Q16" s="61">
        <f t="shared" si="42"/>
        <v>0</v>
      </c>
      <c r="R16" s="63">
        <f t="shared" si="43"/>
        <v>0</v>
      </c>
      <c r="S16" s="60">
        <f t="shared" si="44"/>
        <v>0</v>
      </c>
      <c r="T16" s="63">
        <f t="shared" si="45"/>
        <v>0</v>
      </c>
      <c r="U16" s="60">
        <f t="shared" si="46"/>
        <v>0</v>
      </c>
      <c r="V16" s="64" t="e">
        <f>(K16-#REF!)*0.0052</f>
        <v>#REF!</v>
      </c>
      <c r="W16" s="63" t="e">
        <f t="shared" si="47"/>
        <v>#REF!</v>
      </c>
      <c r="X16" s="63" t="e">
        <f>R16-(#REF!*V16)</f>
        <v>#REF!</v>
      </c>
      <c r="Y16" s="65" t="e">
        <f t="shared" si="48"/>
        <v>#REF!</v>
      </c>
      <c r="Z16" s="65" t="e">
        <f t="shared" si="49"/>
        <v>#REF!</v>
      </c>
      <c r="AA16" s="65" t="e">
        <f t="shared" si="50"/>
        <v>#REF!</v>
      </c>
      <c r="AB16" s="65" t="e">
        <f t="shared" si="51"/>
        <v>#REF!</v>
      </c>
      <c r="AC16" s="61"/>
      <c r="AD16" s="113"/>
      <c r="AE16" s="112" t="e">
        <f>(100-((W16-#REF!)/(#REF!-#REF!)*100))</f>
        <v>#REF!</v>
      </c>
      <c r="AF16" s="114" t="e">
        <f>_xlfn.NORM.DIST(AE16,#REF!,#REF!,FALSE)</f>
        <v>#REF!</v>
      </c>
      <c r="AG16" s="66" t="e">
        <f>IF(R16&lt;1.5*#REF!,(((MIN(#REF!)-X16)/(MAX(#REF!)-MIN(#REF!)))*100)+100,0)</f>
        <v>#REF!</v>
      </c>
      <c r="AH16" s="73"/>
      <c r="AI16" s="62">
        <f t="shared" si="52"/>
        <v>0</v>
      </c>
      <c r="AJ16" s="62">
        <f t="shared" si="53"/>
        <v>0</v>
      </c>
      <c r="AK16" s="68">
        <f t="shared" si="54"/>
        <v>0</v>
      </c>
      <c r="AL16" s="69"/>
      <c r="AM16" s="62">
        <f t="shared" si="55"/>
        <v>0</v>
      </c>
      <c r="AN16" s="62">
        <f t="shared" si="56"/>
        <v>0</v>
      </c>
      <c r="AO16" s="70">
        <f t="shared" si="57"/>
        <v>0</v>
      </c>
      <c r="AP16" s="69"/>
      <c r="AQ16" s="62">
        <f t="shared" si="58"/>
        <v>0</v>
      </c>
      <c r="AR16" s="62">
        <f t="shared" si="59"/>
        <v>0</v>
      </c>
      <c r="AS16" s="71">
        <f t="shared" si="60"/>
        <v>0</v>
      </c>
      <c r="AT16" s="69"/>
      <c r="AU16" s="62">
        <f t="shared" si="61"/>
        <v>0</v>
      </c>
      <c r="AV16" s="62">
        <f t="shared" si="62"/>
        <v>0</v>
      </c>
      <c r="AW16" s="71">
        <f t="shared" si="63"/>
        <v>0</v>
      </c>
      <c r="AX16" s="69"/>
      <c r="AY16" s="62">
        <f t="shared" si="64"/>
        <v>0</v>
      </c>
      <c r="AZ16" s="62">
        <f t="shared" si="65"/>
        <v>0</v>
      </c>
      <c r="BA16" s="71">
        <f t="shared" si="66"/>
        <v>0</v>
      </c>
      <c r="BB16" s="69"/>
      <c r="BC16" s="62">
        <f t="shared" si="67"/>
        <v>0</v>
      </c>
      <c r="BD16" s="62">
        <f t="shared" si="68"/>
        <v>0</v>
      </c>
      <c r="BE16" s="71">
        <f t="shared" si="69"/>
        <v>0</v>
      </c>
      <c r="BF16" s="99">
        <f ca="1" t="shared" si="70"/>
        <v>0</v>
      </c>
      <c r="BG16" s="99" t="e">
        <f ca="1" t="shared" si="71"/>
        <v>#REF!</v>
      </c>
      <c r="BH16" s="109"/>
      <c r="BI16" s="86" t="e">
        <f ca="1" t="shared" si="72"/>
        <v>#REF!</v>
      </c>
      <c r="BJ16" s="72" t="e">
        <f t="shared" si="73"/>
        <v>#REF!</v>
      </c>
      <c r="BK16" s="107"/>
      <c r="BL16" s="108"/>
      <c r="BM16" s="107"/>
    </row>
    <row r="17" spans="1:62" s="1" customFormat="1" ht="15">
      <c r="A17" s="1">
        <f ca="1" t="shared" si="37"/>
        <v>0.644907675265977</v>
      </c>
      <c r="C17" s="20" t="str">
        <f>IF(B17&lt;=(0.25*COUNTA(#REF!)),"Top .25","")</f>
        <v>Top .25</v>
      </c>
      <c r="D17" s="115" t="s">
        <v>172</v>
      </c>
      <c r="E17" s="115" t="s">
        <v>173</v>
      </c>
      <c r="F17" s="2"/>
      <c r="G17" s="4"/>
      <c r="H17" s="100">
        <v>106</v>
      </c>
      <c r="I17" s="117">
        <v>0.0116550925925926</v>
      </c>
      <c r="J17" s="57"/>
      <c r="K17" s="58"/>
      <c r="L17" s="57"/>
      <c r="M17" s="59">
        <f t="shared" si="38"/>
        <v>0</v>
      </c>
      <c r="N17" s="61">
        <f t="shared" si="39"/>
        <v>0</v>
      </c>
      <c r="O17" s="62">
        <f t="shared" si="40"/>
        <v>0</v>
      </c>
      <c r="P17" s="61">
        <f t="shared" si="41"/>
        <v>0</v>
      </c>
      <c r="Q17" s="61">
        <f t="shared" si="42"/>
        <v>0</v>
      </c>
      <c r="R17" s="63">
        <f t="shared" si="43"/>
        <v>0</v>
      </c>
      <c r="S17" s="60">
        <f t="shared" si="44"/>
        <v>0</v>
      </c>
      <c r="T17" s="63">
        <f t="shared" si="45"/>
        <v>0</v>
      </c>
      <c r="U17" s="60">
        <f t="shared" si="46"/>
        <v>0</v>
      </c>
      <c r="V17" s="64" t="e">
        <f>(K17-#REF!)*0.0052</f>
        <v>#REF!</v>
      </c>
      <c r="W17" s="63" t="e">
        <f t="shared" si="47"/>
        <v>#REF!</v>
      </c>
      <c r="X17" s="63" t="e">
        <f>R17-(#REF!*V17)</f>
        <v>#REF!</v>
      </c>
      <c r="Y17" s="65" t="e">
        <f t="shared" si="48"/>
        <v>#REF!</v>
      </c>
      <c r="Z17" s="65" t="e">
        <f t="shared" si="49"/>
        <v>#REF!</v>
      </c>
      <c r="AA17" s="65" t="e">
        <f t="shared" si="50"/>
        <v>#REF!</v>
      </c>
      <c r="AB17" s="65" t="e">
        <f t="shared" si="51"/>
        <v>#REF!</v>
      </c>
      <c r="AC17" s="61"/>
      <c r="AD17" s="113"/>
      <c r="AE17" s="112" t="e">
        <f>(100-((W17-#REF!)/(#REF!-#REF!)*100))</f>
        <v>#REF!</v>
      </c>
      <c r="AF17" s="114" t="e">
        <f>_xlfn.NORM.DIST(AE17,#REF!,#REF!,FALSE)</f>
        <v>#REF!</v>
      </c>
      <c r="AG17" s="66" t="e">
        <f>IF(R17&lt;1.5*#REF!,(((MIN(#REF!)-X17)/(MAX(#REF!)-MIN(#REF!)))*100)+100,0)</f>
        <v>#REF!</v>
      </c>
      <c r="AH17" s="73"/>
      <c r="AI17" s="62">
        <f t="shared" si="52"/>
        <v>0</v>
      </c>
      <c r="AJ17" s="62">
        <f t="shared" si="53"/>
        <v>0</v>
      </c>
      <c r="AK17" s="68">
        <f t="shared" si="54"/>
        <v>0</v>
      </c>
      <c r="AL17" s="69"/>
      <c r="AM17" s="62">
        <f t="shared" si="55"/>
        <v>0</v>
      </c>
      <c r="AN17" s="62">
        <f t="shared" si="56"/>
        <v>0</v>
      </c>
      <c r="AO17" s="70">
        <f t="shared" si="57"/>
        <v>0</v>
      </c>
      <c r="AP17" s="69"/>
      <c r="AQ17" s="62">
        <f t="shared" si="58"/>
        <v>0</v>
      </c>
      <c r="AR17" s="62">
        <f t="shared" si="59"/>
        <v>0</v>
      </c>
      <c r="AS17" s="71">
        <f t="shared" si="60"/>
        <v>0</v>
      </c>
      <c r="AT17" s="69"/>
      <c r="AU17" s="62">
        <f t="shared" si="61"/>
        <v>0</v>
      </c>
      <c r="AV17" s="62">
        <f t="shared" si="62"/>
        <v>0</v>
      </c>
      <c r="AW17" s="71">
        <f t="shared" si="63"/>
        <v>0</v>
      </c>
      <c r="AX17" s="69"/>
      <c r="AY17" s="62">
        <f t="shared" si="64"/>
        <v>0</v>
      </c>
      <c r="AZ17" s="62">
        <f t="shared" si="65"/>
        <v>0</v>
      </c>
      <c r="BA17" s="71">
        <f t="shared" si="66"/>
        <v>0</v>
      </c>
      <c r="BB17" s="69"/>
      <c r="BC17" s="62">
        <f t="shared" si="67"/>
        <v>0</v>
      </c>
      <c r="BD17" s="62">
        <f t="shared" si="68"/>
        <v>0</v>
      </c>
      <c r="BE17" s="71">
        <f t="shared" si="69"/>
        <v>0</v>
      </c>
      <c r="BF17" s="99">
        <f ca="1" t="shared" si="70"/>
        <v>0</v>
      </c>
      <c r="BG17" s="99" t="e">
        <f ca="1" t="shared" si="71"/>
        <v>#REF!</v>
      </c>
      <c r="BH17" s="110"/>
      <c r="BI17" s="86" t="e">
        <f ca="1" t="shared" si="72"/>
        <v>#REF!</v>
      </c>
      <c r="BJ17" s="72" t="e">
        <f t="shared" si="73"/>
        <v>#REF!</v>
      </c>
    </row>
    <row r="18" spans="1:62" s="1" customFormat="1" ht="15">
      <c r="A18" s="1">
        <f ca="1" t="shared" si="37"/>
        <v>0.2026150984936158</v>
      </c>
      <c r="C18" s="20" t="str">
        <f>IF(B18&lt;=(0.25*COUNTA(#REF!)),"Top .25","")</f>
        <v>Top .25</v>
      </c>
      <c r="D18" s="115" t="s">
        <v>177</v>
      </c>
      <c r="E18" s="115" t="s">
        <v>178</v>
      </c>
      <c r="F18" s="74"/>
      <c r="G18" s="80"/>
      <c r="H18" s="1">
        <v>107</v>
      </c>
      <c r="I18" s="117">
        <v>0.0117361111111111</v>
      </c>
      <c r="J18" s="57"/>
      <c r="K18" s="58"/>
      <c r="L18" s="57"/>
      <c r="M18" s="59">
        <f t="shared" si="38"/>
        <v>0</v>
      </c>
      <c r="N18" s="61">
        <f t="shared" si="39"/>
        <v>0</v>
      </c>
      <c r="O18" s="62">
        <f t="shared" si="40"/>
        <v>0</v>
      </c>
      <c r="P18" s="61">
        <f t="shared" si="41"/>
        <v>0</v>
      </c>
      <c r="Q18" s="61">
        <f t="shared" si="42"/>
        <v>0</v>
      </c>
      <c r="R18" s="63">
        <f t="shared" si="43"/>
        <v>0</v>
      </c>
      <c r="S18" s="60">
        <f t="shared" si="44"/>
        <v>0</v>
      </c>
      <c r="T18" s="63">
        <f t="shared" si="45"/>
        <v>0</v>
      </c>
      <c r="U18" s="60">
        <f t="shared" si="46"/>
        <v>0</v>
      </c>
      <c r="V18" s="64" t="e">
        <f>(K18-#REF!)*0.0052</f>
        <v>#REF!</v>
      </c>
      <c r="W18" s="63" t="e">
        <f t="shared" si="47"/>
        <v>#REF!</v>
      </c>
      <c r="X18" s="63" t="e">
        <f>R18-(#REF!*V18)</f>
        <v>#REF!</v>
      </c>
      <c r="Y18" s="65" t="e">
        <f t="shared" si="48"/>
        <v>#REF!</v>
      </c>
      <c r="Z18" s="65" t="e">
        <f t="shared" si="49"/>
        <v>#REF!</v>
      </c>
      <c r="AA18" s="65" t="e">
        <f t="shared" si="50"/>
        <v>#REF!</v>
      </c>
      <c r="AB18" s="65" t="e">
        <f t="shared" si="51"/>
        <v>#REF!</v>
      </c>
      <c r="AC18" s="61"/>
      <c r="AD18" s="113"/>
      <c r="AE18" s="112" t="e">
        <f>(100-((W18-#REF!)/(#REF!-#REF!)*100))</f>
        <v>#REF!</v>
      </c>
      <c r="AF18" s="114" t="e">
        <f>_xlfn.NORM.DIST(AE18,#REF!,#REF!,FALSE)</f>
        <v>#REF!</v>
      </c>
      <c r="AG18" s="66" t="e">
        <f>IF(R18&lt;1.5*#REF!,(((MIN(#REF!)-X18)/(MAX(#REF!)-MIN(#REF!)))*100)+100,0)</f>
        <v>#REF!</v>
      </c>
      <c r="AH18" s="75"/>
      <c r="AI18" s="62">
        <f t="shared" si="52"/>
        <v>0</v>
      </c>
      <c r="AJ18" s="62">
        <f t="shared" si="53"/>
        <v>0</v>
      </c>
      <c r="AK18" s="68">
        <f t="shared" si="54"/>
        <v>0</v>
      </c>
      <c r="AL18" s="69"/>
      <c r="AM18" s="62">
        <f t="shared" si="55"/>
        <v>0</v>
      </c>
      <c r="AN18" s="62">
        <f t="shared" si="56"/>
        <v>0</v>
      </c>
      <c r="AO18" s="70">
        <f t="shared" si="57"/>
        <v>0</v>
      </c>
      <c r="AP18" s="69"/>
      <c r="AQ18" s="62">
        <f t="shared" si="58"/>
        <v>0</v>
      </c>
      <c r="AR18" s="62">
        <f t="shared" si="59"/>
        <v>0</v>
      </c>
      <c r="AS18" s="71">
        <f t="shared" si="60"/>
        <v>0</v>
      </c>
      <c r="AT18" s="69"/>
      <c r="AU18" s="62">
        <f t="shared" si="61"/>
        <v>0</v>
      </c>
      <c r="AV18" s="62">
        <f t="shared" si="62"/>
        <v>0</v>
      </c>
      <c r="AW18" s="71">
        <f t="shared" si="63"/>
        <v>0</v>
      </c>
      <c r="AX18" s="69"/>
      <c r="AY18" s="62">
        <f t="shared" si="64"/>
        <v>0</v>
      </c>
      <c r="AZ18" s="62">
        <f t="shared" si="65"/>
        <v>0</v>
      </c>
      <c r="BA18" s="71">
        <f t="shared" si="66"/>
        <v>0</v>
      </c>
      <c r="BB18" s="69"/>
      <c r="BC18" s="62">
        <f t="shared" si="67"/>
        <v>0</v>
      </c>
      <c r="BD18" s="62">
        <f t="shared" si="68"/>
        <v>0</v>
      </c>
      <c r="BE18" s="71">
        <f t="shared" si="69"/>
        <v>0</v>
      </c>
      <c r="BF18" s="99">
        <f ca="1" t="shared" si="70"/>
        <v>0</v>
      </c>
      <c r="BG18" s="99" t="e">
        <f ca="1" t="shared" si="71"/>
        <v>#REF!</v>
      </c>
      <c r="BH18" s="110"/>
      <c r="BI18" s="86" t="e">
        <f ca="1" t="shared" si="72"/>
        <v>#REF!</v>
      </c>
      <c r="BJ18" s="72" t="e">
        <f t="shared" si="73"/>
        <v>#REF!</v>
      </c>
    </row>
    <row r="19" spans="1:65" s="1" customFormat="1" ht="15">
      <c r="A19" s="1">
        <f ca="1" t="shared" si="37"/>
        <v>0.495884795882199</v>
      </c>
      <c r="C19" s="20" t="str">
        <f>IF(B19&lt;=(0.25*COUNTA(#REF!)),"Top .25","")</f>
        <v>Top .25</v>
      </c>
      <c r="D19" s="115" t="s">
        <v>89</v>
      </c>
      <c r="E19" s="115" t="s">
        <v>224</v>
      </c>
      <c r="F19" s="2" t="s">
        <v>151</v>
      </c>
      <c r="G19" s="4"/>
      <c r="H19" s="100">
        <v>40</v>
      </c>
      <c r="I19" s="117">
        <v>0.00800925925925926</v>
      </c>
      <c r="J19" s="57">
        <v>0.4513888888888889</v>
      </c>
      <c r="K19" s="58">
        <v>73</v>
      </c>
      <c r="L19" s="57" t="s">
        <v>256</v>
      </c>
      <c r="M19" s="59" t="e">
        <f t="shared" si="38"/>
        <v>#VALUE!</v>
      </c>
      <c r="N19" s="61" t="e">
        <f t="shared" si="39"/>
        <v>#VALUE!</v>
      </c>
      <c r="O19" s="62" t="e">
        <f t="shared" si="40"/>
        <v>#VALUE!</v>
      </c>
      <c r="P19" s="61" t="e">
        <f t="shared" si="41"/>
        <v>#VALUE!</v>
      </c>
      <c r="Q19" s="61" t="e">
        <f t="shared" si="42"/>
        <v>#VALUE!</v>
      </c>
      <c r="R19" s="63" t="e">
        <f t="shared" si="43"/>
        <v>#VALUE!</v>
      </c>
      <c r="S19" s="60" t="e">
        <f t="shared" si="44"/>
        <v>#VALUE!</v>
      </c>
      <c r="T19" s="63">
        <f t="shared" si="45"/>
        <v>0</v>
      </c>
      <c r="U19" s="60">
        <f t="shared" si="46"/>
        <v>0</v>
      </c>
      <c r="V19" s="64" t="e">
        <f>(K19-#REF!)*0.0052</f>
        <v>#REF!</v>
      </c>
      <c r="W19" s="63" t="e">
        <f t="shared" si="47"/>
        <v>#VALUE!</v>
      </c>
      <c r="X19" s="63" t="e">
        <f>R19-(#REF!*V19)</f>
        <v>#VALUE!</v>
      </c>
      <c r="Y19" s="65" t="e">
        <f t="shared" si="48"/>
        <v>#VALUE!</v>
      </c>
      <c r="Z19" s="65" t="e">
        <f t="shared" si="49"/>
        <v>#VALUE!</v>
      </c>
      <c r="AA19" s="65" t="e">
        <f t="shared" si="50"/>
        <v>#VALUE!</v>
      </c>
      <c r="AB19" s="65" t="e">
        <f t="shared" si="51"/>
        <v>#VALUE!</v>
      </c>
      <c r="AC19" s="61"/>
      <c r="AD19" s="113"/>
      <c r="AE19" s="112" t="e">
        <f>(100-((W19-#REF!)/(#REF!-#REF!)*100))</f>
        <v>#VALUE!</v>
      </c>
      <c r="AF19" s="114" t="e">
        <f>_xlfn.NORM.DIST(AE19,#REF!,#REF!,FALSE)</f>
        <v>#VALUE!</v>
      </c>
      <c r="AG19" s="66" t="e">
        <f>IF(R19&lt;1.5*#REF!,(((MIN(#REF!)-X19)/(MAX(#REF!)-MIN(#REF!)))*100)+100,0)</f>
        <v>#VALUE!</v>
      </c>
      <c r="AH19" s="73"/>
      <c r="AI19" s="62">
        <f t="shared" si="52"/>
        <v>0</v>
      </c>
      <c r="AJ19" s="62">
        <f t="shared" si="53"/>
        <v>0</v>
      </c>
      <c r="AK19" s="68">
        <f t="shared" si="54"/>
        <v>0</v>
      </c>
      <c r="AL19" s="69"/>
      <c r="AM19" s="62">
        <f t="shared" si="55"/>
        <v>0</v>
      </c>
      <c r="AN19" s="62">
        <f t="shared" si="56"/>
        <v>0</v>
      </c>
      <c r="AO19" s="70">
        <f t="shared" si="57"/>
        <v>0</v>
      </c>
      <c r="AP19" s="69"/>
      <c r="AQ19" s="62">
        <f t="shared" si="58"/>
        <v>0</v>
      </c>
      <c r="AR19" s="62">
        <f t="shared" si="59"/>
        <v>0</v>
      </c>
      <c r="AS19" s="71">
        <f t="shared" si="60"/>
        <v>0</v>
      </c>
      <c r="AT19" s="69"/>
      <c r="AU19" s="62">
        <f t="shared" si="61"/>
        <v>0</v>
      </c>
      <c r="AV19" s="62">
        <f t="shared" si="62"/>
        <v>0</v>
      </c>
      <c r="AW19" s="71">
        <f t="shared" si="63"/>
        <v>0</v>
      </c>
      <c r="AX19" s="69"/>
      <c r="AY19" s="62">
        <f t="shared" si="64"/>
        <v>0</v>
      </c>
      <c r="AZ19" s="62">
        <f t="shared" si="65"/>
        <v>0</v>
      </c>
      <c r="BA19" s="71">
        <f t="shared" si="66"/>
        <v>0</v>
      </c>
      <c r="BB19" s="69"/>
      <c r="BC19" s="62">
        <f t="shared" si="67"/>
        <v>0</v>
      </c>
      <c r="BD19" s="62">
        <f t="shared" si="68"/>
        <v>0</v>
      </c>
      <c r="BE19" s="71">
        <f t="shared" si="69"/>
        <v>0</v>
      </c>
      <c r="BF19" s="99" t="e">
        <f ca="1" t="shared" si="70"/>
        <v>#VALUE!</v>
      </c>
      <c r="BG19" s="99" t="e">
        <f ca="1" t="shared" si="71"/>
        <v>#VALUE!</v>
      </c>
      <c r="BH19" s="109"/>
      <c r="BI19" s="86" t="e">
        <f ca="1" t="shared" si="72"/>
        <v>#VALUE!</v>
      </c>
      <c r="BJ19" s="72" t="e">
        <f t="shared" si="73"/>
        <v>#VALUE!</v>
      </c>
      <c r="BK19" s="107"/>
      <c r="BL19" s="108"/>
      <c r="BM19" s="107"/>
    </row>
    <row r="20" spans="1:65" s="1" customFormat="1" ht="15">
      <c r="A20" s="1">
        <f ca="1" t="shared" si="37"/>
        <v>0.500164593844021</v>
      </c>
      <c r="C20" s="20" t="str">
        <f>IF(B20&lt;=(0.25*COUNTA(#REF!)),"Top .25","")</f>
        <v>Top .25</v>
      </c>
      <c r="D20" s="115" t="s">
        <v>30</v>
      </c>
      <c r="E20" s="115" t="s">
        <v>113</v>
      </c>
      <c r="F20" s="1" t="s">
        <v>151</v>
      </c>
      <c r="G20" s="3"/>
      <c r="H20" s="100">
        <v>64</v>
      </c>
      <c r="I20" s="117">
        <v>0.00930555555555556</v>
      </c>
      <c r="J20" s="57">
        <v>0.5097222222222222</v>
      </c>
      <c r="K20" s="58">
        <v>78</v>
      </c>
      <c r="L20" s="57" t="s">
        <v>256</v>
      </c>
      <c r="M20" s="59" t="e">
        <f t="shared" si="38"/>
        <v>#VALUE!</v>
      </c>
      <c r="N20" s="61" t="e">
        <f t="shared" si="39"/>
        <v>#VALUE!</v>
      </c>
      <c r="O20" s="62" t="e">
        <f t="shared" si="40"/>
        <v>#VALUE!</v>
      </c>
      <c r="P20" s="61" t="e">
        <f t="shared" si="41"/>
        <v>#VALUE!</v>
      </c>
      <c r="Q20" s="61" t="e">
        <f t="shared" si="42"/>
        <v>#VALUE!</v>
      </c>
      <c r="R20" s="63" t="e">
        <f t="shared" si="43"/>
        <v>#VALUE!</v>
      </c>
      <c r="S20" s="60" t="e">
        <f t="shared" si="44"/>
        <v>#VALUE!</v>
      </c>
      <c r="T20" s="63">
        <f t="shared" si="45"/>
        <v>0</v>
      </c>
      <c r="U20" s="60">
        <f t="shared" si="46"/>
        <v>0</v>
      </c>
      <c r="V20" s="64" t="e">
        <f>(K20-#REF!)*0.0052</f>
        <v>#REF!</v>
      </c>
      <c r="W20" s="63" t="e">
        <f t="shared" si="47"/>
        <v>#VALUE!</v>
      </c>
      <c r="X20" s="63" t="e">
        <f>R20-(#REF!*V20)</f>
        <v>#VALUE!</v>
      </c>
      <c r="Y20" s="65" t="e">
        <f t="shared" si="48"/>
        <v>#VALUE!</v>
      </c>
      <c r="Z20" s="65" t="e">
        <f t="shared" si="49"/>
        <v>#VALUE!</v>
      </c>
      <c r="AA20" s="65" t="e">
        <f t="shared" si="50"/>
        <v>#VALUE!</v>
      </c>
      <c r="AB20" s="65" t="e">
        <f t="shared" si="51"/>
        <v>#VALUE!</v>
      </c>
      <c r="AC20" s="61"/>
      <c r="AD20" s="113"/>
      <c r="AE20" s="112" t="e">
        <f>(100-((W20-#REF!)/(#REF!-#REF!)*100))</f>
        <v>#VALUE!</v>
      </c>
      <c r="AF20" s="114" t="e">
        <f>_xlfn.NORM.DIST(AE20,#REF!,#REF!,FALSE)</f>
        <v>#VALUE!</v>
      </c>
      <c r="AG20" s="66" t="e">
        <f>IF(R20&lt;1.5*#REF!,(((MIN(#REF!)-X20)/(MAX(#REF!)-MIN(#REF!)))*100)+100,0)</f>
        <v>#VALUE!</v>
      </c>
      <c r="AH20" s="67"/>
      <c r="AI20" s="62">
        <f t="shared" si="52"/>
        <v>0</v>
      </c>
      <c r="AJ20" s="62">
        <f t="shared" si="53"/>
        <v>0</v>
      </c>
      <c r="AK20" s="68">
        <f t="shared" si="54"/>
        <v>0</v>
      </c>
      <c r="AL20" s="69"/>
      <c r="AM20" s="62">
        <f t="shared" si="55"/>
        <v>0</v>
      </c>
      <c r="AN20" s="62">
        <f t="shared" si="56"/>
        <v>0</v>
      </c>
      <c r="AO20" s="70">
        <f t="shared" si="57"/>
        <v>0</v>
      </c>
      <c r="AP20" s="69"/>
      <c r="AQ20" s="62">
        <f t="shared" si="58"/>
        <v>0</v>
      </c>
      <c r="AR20" s="62">
        <f t="shared" si="59"/>
        <v>0</v>
      </c>
      <c r="AS20" s="71">
        <f t="shared" si="60"/>
        <v>0</v>
      </c>
      <c r="AT20" s="69"/>
      <c r="AU20" s="62">
        <f t="shared" si="61"/>
        <v>0</v>
      </c>
      <c r="AV20" s="62">
        <f t="shared" si="62"/>
        <v>0</v>
      </c>
      <c r="AW20" s="71">
        <f t="shared" si="63"/>
        <v>0</v>
      </c>
      <c r="AX20" s="69"/>
      <c r="AY20" s="62">
        <f t="shared" si="64"/>
        <v>0</v>
      </c>
      <c r="AZ20" s="62">
        <f t="shared" si="65"/>
        <v>0</v>
      </c>
      <c r="BA20" s="71">
        <f t="shared" si="66"/>
        <v>0</v>
      </c>
      <c r="BB20" s="69"/>
      <c r="BC20" s="62">
        <f t="shared" si="67"/>
        <v>0</v>
      </c>
      <c r="BD20" s="62">
        <f t="shared" si="68"/>
        <v>0</v>
      </c>
      <c r="BE20" s="71">
        <f t="shared" si="69"/>
        <v>0</v>
      </c>
      <c r="BF20" s="99" t="e">
        <f ca="1" t="shared" si="70"/>
        <v>#VALUE!</v>
      </c>
      <c r="BG20" s="99" t="e">
        <f ca="1" t="shared" si="71"/>
        <v>#VALUE!</v>
      </c>
      <c r="BH20" s="110"/>
      <c r="BI20" s="86" t="e">
        <f ca="1" t="shared" si="72"/>
        <v>#VALUE!</v>
      </c>
      <c r="BJ20" s="72" t="e">
        <f t="shared" si="73"/>
        <v>#VALUE!</v>
      </c>
      <c r="BK20" s="107"/>
      <c r="BL20" s="108"/>
      <c r="BM20" s="107"/>
    </row>
    <row r="21" spans="1:62" s="1" customFormat="1" ht="15">
      <c r="A21" s="1">
        <f ca="1" t="shared" si="37"/>
        <v>0.5418984493981943</v>
      </c>
      <c r="C21" s="20" t="str">
        <f>IF(B21&lt;=(0.25*COUNTA(#REF!)),"Top .25","")</f>
        <v>Top .25</v>
      </c>
      <c r="D21" s="115" t="s">
        <v>22</v>
      </c>
      <c r="E21" s="115" t="s">
        <v>162</v>
      </c>
      <c r="F21" s="74"/>
      <c r="G21" s="80"/>
      <c r="H21" s="100">
        <v>111</v>
      </c>
      <c r="I21" s="117">
        <v>0.0120601851851852</v>
      </c>
      <c r="J21" s="57"/>
      <c r="K21" s="58"/>
      <c r="L21" s="57"/>
      <c r="M21" s="59">
        <f t="shared" si="38"/>
        <v>0</v>
      </c>
      <c r="N21" s="61">
        <f t="shared" si="39"/>
        <v>0</v>
      </c>
      <c r="O21" s="62">
        <f t="shared" si="40"/>
        <v>0</v>
      </c>
      <c r="P21" s="61">
        <f t="shared" si="41"/>
        <v>0</v>
      </c>
      <c r="Q21" s="61">
        <f t="shared" si="42"/>
        <v>0</v>
      </c>
      <c r="R21" s="63">
        <f t="shared" si="43"/>
        <v>0</v>
      </c>
      <c r="S21" s="60">
        <f t="shared" si="44"/>
        <v>0</v>
      </c>
      <c r="T21" s="63">
        <f t="shared" si="45"/>
        <v>0</v>
      </c>
      <c r="U21" s="60">
        <f t="shared" si="46"/>
        <v>0</v>
      </c>
      <c r="V21" s="64" t="e">
        <f>(K21-#REF!)*0.0052</f>
        <v>#REF!</v>
      </c>
      <c r="W21" s="63" t="e">
        <f t="shared" si="47"/>
        <v>#REF!</v>
      </c>
      <c r="X21" s="63" t="e">
        <f>R21-(#REF!*V21)</f>
        <v>#REF!</v>
      </c>
      <c r="Y21" s="65" t="e">
        <f t="shared" si="48"/>
        <v>#REF!</v>
      </c>
      <c r="Z21" s="65" t="e">
        <f t="shared" si="49"/>
        <v>#REF!</v>
      </c>
      <c r="AA21" s="65" t="e">
        <f t="shared" si="50"/>
        <v>#REF!</v>
      </c>
      <c r="AB21" s="65" t="e">
        <f t="shared" si="51"/>
        <v>#REF!</v>
      </c>
      <c r="AC21" s="61"/>
      <c r="AD21" s="113"/>
      <c r="AE21" s="112" t="e">
        <f>(100-((W21-#REF!)/(#REF!-#REF!)*100))</f>
        <v>#REF!</v>
      </c>
      <c r="AF21" s="114" t="e">
        <f>_xlfn.NORM.DIST(AE21,#REF!,#REF!,FALSE)</f>
        <v>#REF!</v>
      </c>
      <c r="AG21" s="66" t="e">
        <f>IF(R21&lt;1.5*#REF!,(((MIN(#REF!)-X21)/(MAX(#REF!)-MIN(#REF!)))*100)+100,0)</f>
        <v>#REF!</v>
      </c>
      <c r="AH21" s="67"/>
      <c r="AI21" s="62">
        <f t="shared" si="52"/>
        <v>0</v>
      </c>
      <c r="AJ21" s="62">
        <f t="shared" si="53"/>
        <v>0</v>
      </c>
      <c r="AK21" s="68">
        <f t="shared" si="54"/>
        <v>0</v>
      </c>
      <c r="AL21" s="69"/>
      <c r="AM21" s="62">
        <f t="shared" si="55"/>
        <v>0</v>
      </c>
      <c r="AN21" s="62">
        <f t="shared" si="56"/>
        <v>0</v>
      </c>
      <c r="AO21" s="70">
        <f t="shared" si="57"/>
        <v>0</v>
      </c>
      <c r="AP21" s="69"/>
      <c r="AQ21" s="62">
        <f t="shared" si="58"/>
        <v>0</v>
      </c>
      <c r="AR21" s="62">
        <f t="shared" si="59"/>
        <v>0</v>
      </c>
      <c r="AS21" s="71">
        <f t="shared" si="60"/>
        <v>0</v>
      </c>
      <c r="AT21" s="69"/>
      <c r="AU21" s="62">
        <f t="shared" si="61"/>
        <v>0</v>
      </c>
      <c r="AV21" s="62">
        <f t="shared" si="62"/>
        <v>0</v>
      </c>
      <c r="AW21" s="71">
        <f t="shared" si="63"/>
        <v>0</v>
      </c>
      <c r="AX21" s="69"/>
      <c r="AY21" s="62">
        <f t="shared" si="64"/>
        <v>0</v>
      </c>
      <c r="AZ21" s="62">
        <f t="shared" si="65"/>
        <v>0</v>
      </c>
      <c r="BA21" s="71">
        <f t="shared" si="66"/>
        <v>0</v>
      </c>
      <c r="BB21" s="69"/>
      <c r="BC21" s="62">
        <f t="shared" si="67"/>
        <v>0</v>
      </c>
      <c r="BD21" s="62">
        <f t="shared" si="68"/>
        <v>0</v>
      </c>
      <c r="BE21" s="71">
        <f t="shared" si="69"/>
        <v>0</v>
      </c>
      <c r="BF21" s="99">
        <f ca="1" t="shared" si="70"/>
        <v>0</v>
      </c>
      <c r="BG21" s="99" t="e">
        <f ca="1" t="shared" si="71"/>
        <v>#REF!</v>
      </c>
      <c r="BH21" s="110"/>
      <c r="BI21" s="86" t="e">
        <f ca="1" t="shared" si="72"/>
        <v>#REF!</v>
      </c>
      <c r="BJ21" s="72" t="e">
        <f t="shared" si="73"/>
        <v>#REF!</v>
      </c>
    </row>
    <row r="22" spans="1:65" s="1" customFormat="1" ht="15">
      <c r="A22" s="1">
        <f ca="1" t="shared" si="37"/>
        <v>0.885185277367762</v>
      </c>
      <c r="C22" s="20" t="str">
        <f>IF(B22&lt;=(0.25*COUNTA(#REF!)),"Top .25","")</f>
        <v>Top .25</v>
      </c>
      <c r="D22" s="115" t="s">
        <v>189</v>
      </c>
      <c r="E22" s="115" t="s">
        <v>160</v>
      </c>
      <c r="F22" s="2"/>
      <c r="G22" s="79"/>
      <c r="H22" s="1">
        <v>1</v>
      </c>
      <c r="I22" s="117">
        <v>0.005902777777777778</v>
      </c>
      <c r="J22" s="57"/>
      <c r="K22" s="58"/>
      <c r="L22" s="57"/>
      <c r="M22" s="59">
        <f t="shared" si="38"/>
        <v>0</v>
      </c>
      <c r="N22" s="61">
        <f t="shared" si="39"/>
        <v>0</v>
      </c>
      <c r="O22" s="62">
        <f t="shared" si="40"/>
        <v>0</v>
      </c>
      <c r="P22" s="61">
        <f t="shared" si="41"/>
        <v>0</v>
      </c>
      <c r="Q22" s="61">
        <f t="shared" si="42"/>
        <v>0</v>
      </c>
      <c r="R22" s="63">
        <f t="shared" si="43"/>
        <v>0</v>
      </c>
      <c r="S22" s="60">
        <f t="shared" si="44"/>
        <v>0</v>
      </c>
      <c r="T22" s="63">
        <f t="shared" si="45"/>
        <v>0</v>
      </c>
      <c r="U22" s="60">
        <f t="shared" si="46"/>
        <v>0</v>
      </c>
      <c r="V22" s="64" t="e">
        <f>(K22-#REF!)*0.0052</f>
        <v>#REF!</v>
      </c>
      <c r="W22" s="63" t="e">
        <f t="shared" si="47"/>
        <v>#REF!</v>
      </c>
      <c r="X22" s="63" t="e">
        <f>R22-(#REF!*V22)</f>
        <v>#REF!</v>
      </c>
      <c r="Y22" s="65" t="e">
        <f t="shared" si="48"/>
        <v>#REF!</v>
      </c>
      <c r="Z22" s="65" t="e">
        <f t="shared" si="49"/>
        <v>#REF!</v>
      </c>
      <c r="AA22" s="65" t="e">
        <f t="shared" si="50"/>
        <v>#REF!</v>
      </c>
      <c r="AB22" s="65" t="e">
        <f t="shared" si="51"/>
        <v>#REF!</v>
      </c>
      <c r="AC22" s="61"/>
      <c r="AD22" s="113"/>
      <c r="AE22" s="112" t="e">
        <f>(100-((W22-#REF!)/(#REF!-#REF!)*100))</f>
        <v>#REF!</v>
      </c>
      <c r="AF22" s="114" t="e">
        <f>_xlfn.NORM.DIST(AE22,#REF!,#REF!,FALSE)</f>
        <v>#REF!</v>
      </c>
      <c r="AG22" s="66" t="e">
        <f>IF(R22&lt;1.5*#REF!,(((MIN(#REF!)-X22)/(MAX(#REF!)-MIN(#REF!)))*100)+100,0)</f>
        <v>#REF!</v>
      </c>
      <c r="AH22" s="75"/>
      <c r="AI22" s="62">
        <f t="shared" si="52"/>
        <v>0</v>
      </c>
      <c r="AJ22" s="62">
        <f t="shared" si="53"/>
        <v>0</v>
      </c>
      <c r="AK22" s="68">
        <f t="shared" si="54"/>
        <v>0</v>
      </c>
      <c r="AL22" s="69"/>
      <c r="AM22" s="62">
        <f t="shared" si="55"/>
        <v>0</v>
      </c>
      <c r="AN22" s="62">
        <f t="shared" si="56"/>
        <v>0</v>
      </c>
      <c r="AO22" s="70">
        <f t="shared" si="57"/>
        <v>0</v>
      </c>
      <c r="AP22" s="69"/>
      <c r="AQ22" s="62">
        <f t="shared" si="58"/>
        <v>0</v>
      </c>
      <c r="AR22" s="62">
        <f t="shared" si="59"/>
        <v>0</v>
      </c>
      <c r="AS22" s="71">
        <f t="shared" si="60"/>
        <v>0</v>
      </c>
      <c r="AT22" s="69"/>
      <c r="AU22" s="62">
        <f t="shared" si="61"/>
        <v>0</v>
      </c>
      <c r="AV22" s="62">
        <f t="shared" si="62"/>
        <v>0</v>
      </c>
      <c r="AW22" s="71">
        <f t="shared" si="63"/>
        <v>0</v>
      </c>
      <c r="AX22" s="69"/>
      <c r="AY22" s="62">
        <f t="shared" si="64"/>
        <v>0</v>
      </c>
      <c r="AZ22" s="62">
        <f t="shared" si="65"/>
        <v>0</v>
      </c>
      <c r="BA22" s="71">
        <f t="shared" si="66"/>
        <v>0</v>
      </c>
      <c r="BB22" s="69"/>
      <c r="BC22" s="62">
        <f t="shared" si="67"/>
        <v>0</v>
      </c>
      <c r="BD22" s="62">
        <f t="shared" si="68"/>
        <v>0</v>
      </c>
      <c r="BE22" s="71">
        <f t="shared" si="69"/>
        <v>0</v>
      </c>
      <c r="BF22" s="99">
        <f ca="1" t="shared" si="70"/>
        <v>0</v>
      </c>
      <c r="BG22" s="99" t="e">
        <f ca="1" t="shared" si="71"/>
        <v>#REF!</v>
      </c>
      <c r="BH22" s="110"/>
      <c r="BI22" s="86" t="e">
        <f ca="1" t="shared" si="72"/>
        <v>#REF!</v>
      </c>
      <c r="BJ22" s="72" t="e">
        <f t="shared" si="73"/>
        <v>#REF!</v>
      </c>
      <c r="BK22" s="107"/>
      <c r="BL22" s="108"/>
      <c r="BM22" s="107"/>
    </row>
  </sheetData>
  <sheetProtection/>
  <dataValidations count="2">
    <dataValidation type="list" allowBlank="1" showErrorMessage="1" sqref="G22">
      <formula1>"Y,N,Start/Finish,Stage 1 Cpt,Stage 2 Cpt,Stage 3 Cpt,Stage 4 Cpt,Stage 5 Cpt,Stage 6 Cpt,Stage 1 A,Stage 2 A,Stage 3 A,Stage 4 A,Stage 5 A ,Stage 6 A,Stage 1 B,Stage 2 B,Stage 3 B,Stage 4 B,Stage 5 B,Stage 6 B,Stage 1 C,Stage 2 C,Stage 3 C,Stage 4 C,Stage"</formula1>
      <formula2>0</formula2>
    </dataValidation>
    <dataValidation type="list" allowBlank="1" showErrorMessage="1" sqref="G1:G12 G14:G21">
      <formula1>"Y,N,Start/Finish,Stage 1,Stage 2,Stage3,Stage 4,Stage 5,Stage 6,Rover"</formula1>
      <formula2>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Burns</dc:creator>
  <cp:keywords/>
  <dc:description/>
  <cp:lastModifiedBy>Gary Burns</cp:lastModifiedBy>
  <dcterms:created xsi:type="dcterms:W3CDTF">2014-09-18T14:53:37Z</dcterms:created>
  <dcterms:modified xsi:type="dcterms:W3CDTF">2016-09-23T20:47:40Z</dcterms:modified>
  <cp:category/>
  <cp:version/>
  <cp:contentType/>
  <cp:contentStatus/>
</cp:coreProperties>
</file>